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karmen\Documents\MY DOCUMENTS\NADZORNI ODBOR\GIKU upitnici\2021\"/>
    </mc:Choice>
  </mc:AlternateContent>
  <xr:revisionPtr revIDLastSave="0" documentId="13_ncr:1_{D776CE4F-5334-4C24-BD24-873E3067388F}" xr6:coauthVersionLast="47" xr6:coauthVersionMax="47" xr10:uidLastSave="{00000000-0000-0000-0000-000000000000}"/>
  <bookViews>
    <workbookView xWindow="-120" yWindow="-120" windowWidth="29040" windowHeight="15840" tabRatio="667" activeTab="1"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 i="22" l="1"/>
  <c r="D5" i="22"/>
  <c r="K4" i="22"/>
  <c r="D4" i="22"/>
  <c r="M4" i="22"/>
  <c r="M5" i="22"/>
  <c r="AR8" i="21"/>
  <c r="AM8" i="21"/>
  <c r="AK8" i="21"/>
  <c r="AI8" i="21"/>
  <c r="AG8" i="21"/>
  <c r="AE8" i="21"/>
  <c r="AC8" i="21"/>
  <c r="AA8" i="21"/>
  <c r="Y8" i="21"/>
  <c r="U8" i="21"/>
  <c r="S8" i="21"/>
  <c r="Q8" i="21"/>
  <c r="O8" i="21"/>
  <c r="M8" i="21"/>
  <c r="K8" i="21"/>
  <c r="I8" i="21"/>
  <c r="G8" i="21"/>
  <c r="E8" i="21"/>
  <c r="AR7" i="21"/>
  <c r="AM7" i="21"/>
  <c r="AK7" i="21"/>
  <c r="AI7" i="21"/>
  <c r="AG7" i="21"/>
  <c r="AE7" i="21"/>
  <c r="AC7" i="21"/>
  <c r="AA7" i="21"/>
  <c r="Y7" i="21"/>
  <c r="U7" i="21"/>
  <c r="S7" i="21"/>
  <c r="Q7" i="21"/>
  <c r="O7" i="21"/>
  <c r="M7" i="21"/>
  <c r="K7" i="21"/>
  <c r="I7" i="21"/>
  <c r="G7" i="21"/>
  <c r="E7" i="21"/>
  <c r="AR6" i="21"/>
  <c r="AM6" i="21"/>
  <c r="AK6" i="21"/>
  <c r="AI6" i="21"/>
  <c r="AG6" i="21"/>
  <c r="AE6" i="21"/>
  <c r="AC6" i="21"/>
  <c r="AA6" i="21"/>
  <c r="Y6" i="21"/>
  <c r="U6" i="21"/>
  <c r="S6" i="21"/>
  <c r="Q6" i="21"/>
  <c r="O6" i="21"/>
  <c r="M6" i="21"/>
  <c r="K6" i="21"/>
  <c r="I6" i="21"/>
  <c r="G6" i="21"/>
  <c r="E6" i="21"/>
  <c r="AR5" i="21"/>
  <c r="AM5" i="21"/>
  <c r="AK5" i="21"/>
  <c r="AI5" i="21"/>
  <c r="AG5" i="21"/>
  <c r="AE5" i="21"/>
  <c r="AC5" i="21"/>
  <c r="AA5" i="21"/>
  <c r="Y5" i="21"/>
  <c r="U5" i="21"/>
  <c r="S5" i="21"/>
  <c r="Q5" i="21"/>
  <c r="O5" i="21"/>
  <c r="M5" i="21"/>
  <c r="K5" i="21"/>
  <c r="I5" i="21"/>
  <c r="G5" i="21"/>
  <c r="E5" i="21"/>
  <c r="AR4" i="21"/>
  <c r="AM4" i="21"/>
  <c r="AK4" i="21"/>
  <c r="AI4" i="21"/>
  <c r="AG4" i="21"/>
  <c r="AE4" i="21"/>
  <c r="AC4" i="21"/>
  <c r="AA4" i="21"/>
  <c r="Y4" i="21"/>
  <c r="U4" i="21"/>
  <c r="S4" i="21"/>
  <c r="Q4" i="21"/>
  <c r="O4" i="21"/>
  <c r="M4" i="21"/>
  <c r="K4" i="21"/>
  <c r="I4" i="21"/>
  <c r="G4" i="21"/>
  <c r="E4" i="21"/>
  <c r="E4" i="20"/>
  <c r="G4" i="20"/>
  <c r="I4" i="20"/>
  <c r="K4" i="20"/>
  <c r="M4" i="20"/>
  <c r="O4" i="20"/>
  <c r="Q4" i="20"/>
  <c r="U4" i="20"/>
  <c r="W4" i="20"/>
  <c r="Y4" i="20"/>
  <c r="AA4" i="20"/>
  <c r="AC4" i="20"/>
  <c r="AE4" i="20"/>
  <c r="AJ4" i="20"/>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31" i="23"/>
  <c r="C27" i="23"/>
  <c r="C23" i="23"/>
  <c r="C21" i="23"/>
  <c r="C17" i="23"/>
  <c r="C13" i="23"/>
  <c r="C9" i="23"/>
  <c r="C8" i="23"/>
  <c r="C7" i="23"/>
  <c r="C6" i="23"/>
  <c r="C4" i="23"/>
  <c r="C2" i="23"/>
  <c r="C11" i="16"/>
  <c r="C10" i="16"/>
  <c r="C7" i="16"/>
  <c r="C6" i="16"/>
  <c r="C5" i="16"/>
  <c r="C2" i="16"/>
  <c r="C36" i="7"/>
  <c r="C33" i="7"/>
  <c r="C30" i="7"/>
  <c r="C29" i="7"/>
  <c r="C28" i="7"/>
  <c r="C24" i="7"/>
  <c r="C23" i="7"/>
  <c r="C22" i="7"/>
  <c r="C19" i="7"/>
  <c r="C18" i="7"/>
  <c r="C17" i="7"/>
  <c r="C13" i="7"/>
  <c r="C12" i="7"/>
  <c r="C11" i="7"/>
  <c r="C8" i="7"/>
  <c r="C7" i="7"/>
  <c r="C6" i="7"/>
  <c r="C2" i="7"/>
  <c r="C25" i="4" l="1"/>
  <c r="C23" i="4"/>
  <c r="C19" i="4"/>
  <c r="C3" i="4"/>
  <c r="C4" i="4"/>
  <c r="C29" i="4" l="1"/>
  <c r="C27" i="4"/>
  <c r="C22" i="4"/>
  <c r="C20" i="4"/>
  <c r="C17" i="4"/>
  <c r="C8" i="4"/>
  <c r="C2" i="4"/>
</calcChain>
</file>

<file path=xl/sharedStrings.xml><?xml version="1.0" encoding="utf-8"?>
<sst xmlns="http://schemas.openxmlformats.org/spreadsheetml/2006/main" count="1124" uniqueCount="709">
  <si>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</si>
  <si>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</si>
  <si>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</si>
  <si>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</si>
  <si>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</si>
  <si>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</si>
  <si>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</si>
  <si>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</si>
  <si>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</si>
  <si>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</si>
  <si>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</si>
  <si>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</si>
  <si>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</si>
  <si>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</si>
  <si>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1.7.1. Iznos povećanja temeljenog kapitala tijekom godine, u kunama</t>
  </si>
  <si>
    <t>1.7.2. Kod povećanja temeljnog kapitala omogućeno je pravo prvenstva postojećim dioničarima</t>
  </si>
  <si>
    <t>1.8. Smanjenje temeljnog kapitala tijekom godine</t>
  </si>
  <si>
    <t>1.8.1. Iznos smanjenja temeljnog kapitala tijekom godine, u kunama</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</si>
  <si>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</si>
  <si>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</si>
  <si>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</si>
  <si>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</si>
  <si>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</si>
  <si>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</si>
  <si>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</si>
  <si>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</si>
  <si>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</si>
  <si>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</si>
  <si>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</si>
  <si>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</si>
  <si>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</si>
  <si>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</si>
  <si>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</si>
  <si>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</si>
  <si>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</si>
  <si>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</si>
  <si>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</si>
  <si>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</si>
  <si>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</si>
  <si>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</si>
  <si>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</si>
  <si>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</si>
  <si>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</si>
  <si>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</si>
  <si>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</si>
  <si>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</si>
  <si>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</si>
  <si>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</si>
  <si>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</si>
  <si>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</si>
  <si>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</si>
  <si>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</si>
  <si>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</si>
  <si>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</si>
  <si>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</si>
  <si>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</si>
  <si>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</si>
  <si>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</si>
  <si>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</si>
  <si>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</si>
  <si>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</si>
  <si>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</si>
  <si>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</si>
  <si>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</si>
  <si>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</si>
  <si>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</si>
  <si>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</si>
  <si>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</si>
  <si>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</si>
  <si>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</si>
  <si>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</si>
  <si>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</si>
  <si>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</si>
  <si>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</si>
  <si>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</si>
  <si>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</si>
  <si>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</si>
  <si>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</si>
  <si>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</si>
  <si>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</si>
  <si>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</si>
  <si>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</si>
  <si>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</si>
  <si>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</si>
  <si>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</si>
  <si>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</si>
  <si>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</si>
  <si>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</si>
  <si>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</si>
  <si>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</si>
  <si>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</si>
  <si>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</si>
  <si>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</si>
  <si>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</si>
  <si>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</si>
  <si>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</si>
  <si>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</si>
  <si>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</si>
  <si>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</si>
  <si>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</si>
  <si>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</si>
  <si>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</si>
  <si>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</si>
  <si>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</si>
  <si>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</si>
  <si>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</si>
  <si>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</si>
  <si>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</si>
  <si>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</si>
  <si>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</si>
  <si>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</si>
  <si>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</si>
  <si>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</si>
  <si>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</si>
  <si>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</si>
  <si>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</si>
  <si>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</si>
  <si>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</si>
  <si>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</si>
  <si>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</si>
  <si>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</si>
  <si>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</si>
  <si>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10.1.1. Zarada od stjecanja vlastitih dionica tijekom godine, u kunama</t>
  </si>
  <si>
    <t>10.2. Izdavatelj je otpuštao vlastite dionice tijekom godine</t>
  </si>
  <si>
    <t>11.1. Naziv revizorskog društva</t>
  </si>
  <si>
    <t>11.3.1. Bruto novčani iznos plaćen revizorskom društvu za pružene usluge revizije tijekom godine, u kunama</t>
  </si>
  <si>
    <t>11.4.1. Bruto novčani iznos plaćen revizorskom društvu za ostale pružene usluge tijekom godine, u kunama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</si>
  <si>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</si>
  <si>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</si>
  <si>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</si>
  <si>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</si>
  <si>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</si>
  <si>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</si>
  <si>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</si>
  <si>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</si>
  <si>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</si>
  <si>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</si>
  <si>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</si>
  <si>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</si>
  <si>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</si>
  <si>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</si>
  <si>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</si>
  <si>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</si>
  <si>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</si>
  <si>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</si>
  <si>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</si>
  <si>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</si>
  <si>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</si>
  <si>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</si>
  <si>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</si>
  <si>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</si>
  <si>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</si>
  <si>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</si>
  <si>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</si>
  <si>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</si>
  <si>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</si>
  <si>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</si>
  <si>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</si>
  <si>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</si>
  <si>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</si>
  <si>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</si>
  <si>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</si>
  <si>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</si>
  <si>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</si>
  <si>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</si>
  <si>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</si>
  <si>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</si>
  <si>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</si>
  <si>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</si>
  <si>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</si>
  <si>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</si>
  <si>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</si>
  <si>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</si>
  <si>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</si>
  <si>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</si>
  <si>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</si>
  <si>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</si>
  <si>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</si>
  <si>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</si>
  <si>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</si>
  <si>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</si>
  <si>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</si>
  <si>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</si>
  <si>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</si>
  <si>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</si>
  <si>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</si>
  <si>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</si>
  <si>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</si>
  <si>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</si>
  <si>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</si>
  <si>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</si>
  <si>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</si>
  <si>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</si>
  <si>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</si>
  <si>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</si>
  <si>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</si>
  <si>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</si>
  <si>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</si>
  <si>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</si>
  <si>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</si>
  <si>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</si>
  <si>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</si>
  <si>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</si>
  <si>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</si>
  <si>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</si>
  <si>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</si>
  <si>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</si>
  <si>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</si>
  <si>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</si>
  <si>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</si>
  <si>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</si>
  <si>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</si>
  <si>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</si>
  <si>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</si>
  <si>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</si>
  <si>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</si>
  <si>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</si>
  <si>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</si>
  <si>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</si>
  <si>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</si>
  <si>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</si>
  <si>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</si>
  <si>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</si>
  <si>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</si>
  <si>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</si>
  <si>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</si>
  <si>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</si>
  <si>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</si>
  <si>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</si>
  <si>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</si>
  <si>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</si>
  <si>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</si>
  <si>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</si>
  <si>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</si>
  <si>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</si>
  <si>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</si>
  <si>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</si>
  <si>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</si>
  <si>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</si>
  <si>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</si>
  <si>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</si>
  <si>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</si>
  <si>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</si>
  <si>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</si>
  <si>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</si>
  <si>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</si>
  <si>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</si>
  <si>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</si>
  <si>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</si>
  <si>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</si>
  <si>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</si>
  <si>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</si>
  <si>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</si>
  <si>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</si>
  <si>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7.3.1. Ukupni bruto fiksni iznos primitaka isplaćen članovima uprave tijekom godine, u kunama</t>
  </si>
  <si>
    <t>7.3.2. Ukupni bruto varijabilni iznos primitaka isplaćen članovima uprave tijekom godine, u kunama</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</si>
  <si>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</si>
  <si>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</si>
  <si>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</si>
  <si>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</si>
  <si>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7.6.1 Ukupni iznos ugovorenih otpremnina članovima uprave tijekom godine, u kunama</t>
  </si>
  <si>
    <t>7.7. Tijekom godine isplaćene su otpremnine članovima uprave</t>
  </si>
  <si>
    <t>7.7.1. Ukupni iznos bruto isplaćenih otpremnina članovima uprave tijekom godine, u kunama</t>
  </si>
  <si>
    <t>7.8. Tijekom godine članovima uprave su isplaćivani ostali primici</t>
  </si>
  <si>
    <t>7.8.1 Ukupni iznos ostalih primitaka isplaćenih članovima uprave tijekom godine, u kunama</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</si>
  <si>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</si>
  <si>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</si>
  <si>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</si>
  <si>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</si>
  <si>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</si>
  <si>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</si>
  <si>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7.13.1. Ukupni bruto fiksni iznos primitaka isplaćen članovima nadzornog odbora tijekom godine, u kunama</t>
  </si>
  <si>
    <t>7.14. Članovima nadzornog odbora isplaćeni su ostali primici tijekom godine</t>
  </si>
  <si>
    <t>7.14.1. Ukupni bruto iznos ostalih primitaka isplaćenih članovima nadzornog odbora tijekom godine, u kunama</t>
  </si>
  <si>
    <t>7.15. Godišnji izvještaj o primicima članovima nadzornog odbora podnosi se glavnoj skupštini</t>
  </si>
  <si>
    <t>7.16. Više rukovodstvo ostvarilo je primitke tijekom godine</t>
  </si>
  <si>
    <t>7.16.1.Ukupni bruto fiksni iznos primitaka isplaćen višem rukovodstvu tijekom godine, u kunama</t>
  </si>
  <si>
    <t>7.16.2. Ukupni bruto varijabilni iznos primitaka isplaćen višem rukovodstvu tijekom godine, u kunama</t>
  </si>
  <si>
    <t>7.19. Tijekom godine ugovorene su otpremnine višem rukovodstvu</t>
  </si>
  <si>
    <t>7.19.1. Ukupni iznos dogovorenih otpremnina višem rukovodstvu tijekom godine, u kunama</t>
  </si>
  <si>
    <t>7.20. Tijekom godine isplaćene su otpremnine višem rukovodstvu</t>
  </si>
  <si>
    <t>7.20.1. Ukupni iznos bruto isplaćenih otpremnina višem rukovodstvu tijekom godine, u kunama</t>
  </si>
  <si>
    <t>7.21. Tijekom godine isplaćeni su ostali primici višem rukovodstvu</t>
  </si>
  <si>
    <t>7.21.1. Ukupni iznos ostalih primitaka isplaćenih višem rukovodstvu tijekom godine, u kunama</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</si>
  <si>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</si>
  <si>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</si>
  <si>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</si>
  <si>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</si>
  <si>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7.17.1. Ukupni novčani iznos opcija koje su dodijeljene višem rukovodstvu, u kunama</t>
  </si>
  <si>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</si>
  <si>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</si>
  <si>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</si>
  <si>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</si>
  <si>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</si>
  <si>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</si>
  <si>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</si>
  <si>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</si>
  <si>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</si>
  <si>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</si>
  <si>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</si>
  <si>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</si>
  <si>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</si>
  <si>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</si>
  <si>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</si>
  <si>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</si>
  <si>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</si>
  <si>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</si>
  <si>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</si>
  <si>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</si>
  <si>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</si>
  <si>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</si>
  <si>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</si>
  <si>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</si>
  <si>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</si>
  <si>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</si>
  <si>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</si>
  <si>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</si>
  <si>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</si>
  <si>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</si>
  <si>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</si>
  <si>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</si>
  <si>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</si>
  <si>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</si>
  <si>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</si>
  <si>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</si>
  <si>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</si>
  <si>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</si>
  <si>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</si>
  <si>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</si>
  <si>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</si>
  <si>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</si>
  <si>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</si>
  <si>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</si>
  <si>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</si>
  <si>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</si>
  <si>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</si>
  <si>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</si>
  <si>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</si>
  <si>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</si>
  <si>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</si>
  <si>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</si>
  <si>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</si>
  <si>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</si>
  <si>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</si>
  <si>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</si>
  <si>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</si>
  <si>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</si>
  <si>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</si>
  <si>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</si>
  <si>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</si>
  <si>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</si>
  <si>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</si>
  <si>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</si>
  <si>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</si>
  <si>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</si>
  <si>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</si>
  <si>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</si>
  <si>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</si>
  <si>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</si>
  <si>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</si>
  <si>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</si>
  <si>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</si>
  <si>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</si>
  <si>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</si>
  <si>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</si>
  <si>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</si>
  <si>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</si>
  <si>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</si>
  <si>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</si>
  <si>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</si>
  <si>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</si>
  <si>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</si>
  <si>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</si>
  <si>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</si>
  <si>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</si>
  <si>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</si>
  <si>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</si>
  <si>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7.18.2. Ukupna vrijednost dionica koje su dodijeljene višem rukovodstvu tijekom godine, u kunama</t>
  </si>
  <si>
    <t>7.12.1. Mjesto javne objave detaljnih podataka o svim primicima za svakog člana nadzornog odbora</t>
  </si>
  <si>
    <t>1.6. Prosječna ukupna bruto plaća, isplaćena tijekom godine (ne uključujući plaću članova uprave i nadzornog odbora koji su zaposlenici), u kunama</t>
  </si>
  <si>
    <t>14.1. Način podjele dobiti</t>
  </si>
  <si>
    <t>14.2. Izdavatelj je donio odluku o isplati dividende ili predujma dividende tijekom godine</t>
  </si>
  <si>
    <t>14.3. Novčani iznos dividende po dionici, u kunama</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</si>
  <si>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</si>
  <si>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</si>
  <si>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</si>
  <si>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10.2.1. Zarada od otpuštanja vlastitih dionica tijekom godine, u kunama</t>
  </si>
  <si>
    <t>10.3. Izdavatelj ima Program otkupa vlastitih dionica</t>
  </si>
  <si>
    <t>10.4. Datum usvajanja Programa otkupa vlastitih dionica</t>
  </si>
  <si>
    <t>10.5. Izdavatelj je stjecao vlastite dionice izvan uređenog tržišta ZSE</t>
  </si>
  <si>
    <t>10.5.1. Zarada od stjecanja vlastitih dionica tijekom godine izvan uređenog tržišta ZSE, u kunama</t>
  </si>
  <si>
    <t>10.6. Izdavatelj je otpuštao vlastite dionice izvan uređenog tržišta ZSE</t>
  </si>
  <si>
    <t>10.6.1. Zarada od otpuštanja vlastitih dionica tijekom godine izvan uređenog tržišta ZSE, u kunama</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</si>
  <si>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</si>
  <si>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</si>
  <si>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</si>
  <si>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</si>
  <si>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</si>
  <si>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</si>
  <si>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</si>
  <si>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</si>
  <si>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</si>
  <si>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</si>
  <si>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</si>
  <si>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</si>
  <si>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</si>
  <si>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</si>
  <si>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</si>
  <si>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</si>
  <si>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</si>
  <si>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</si>
  <si>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</si>
  <si>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</si>
  <si>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</si>
  <si>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</si>
  <si>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</si>
  <si>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</si>
  <si>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</si>
  <si>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</si>
  <si>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</si>
  <si>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</si>
  <si>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</si>
  <si>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</si>
  <si>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</si>
  <si>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</si>
  <si>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</si>
  <si>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</si>
  <si>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</si>
  <si>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</si>
  <si>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</si>
  <si>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</si>
  <si>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</si>
  <si>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</si>
  <si>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</si>
  <si>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</si>
  <si>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</si>
  <si>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</si>
  <si>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</si>
  <si>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</si>
  <si>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</si>
  <si>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</si>
  <si>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</si>
  <si>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</si>
  <si>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</si>
  <si>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</si>
  <si>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</si>
  <si>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</si>
  <si>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</si>
  <si>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</si>
  <si>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</si>
  <si>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</si>
  <si>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</si>
  <si>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</si>
  <si>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</si>
  <si>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</si>
  <si>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</si>
  <si>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</si>
  <si>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</si>
  <si>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</si>
  <si>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</si>
  <si>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</si>
  <si>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</si>
  <si>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</si>
  <si>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</si>
  <si>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</si>
  <si>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</si>
  <si>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</si>
  <si>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</si>
  <si>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</si>
  <si>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</si>
  <si>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</si>
  <si>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</si>
  <si>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</si>
  <si>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</si>
  <si>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</si>
  <si>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</si>
  <si>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</si>
  <si>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</si>
  <si>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</si>
  <si>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</si>
  <si>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</si>
  <si>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</si>
  <si>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</si>
  <si>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</si>
  <si>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</si>
  <si>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</si>
  <si>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</si>
  <si>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</si>
  <si>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</si>
  <si>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</si>
  <si>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</si>
  <si>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</si>
  <si>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</si>
  <si>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</si>
  <si>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</si>
  <si>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</si>
  <si>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</si>
  <si>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</si>
  <si>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</si>
  <si>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</si>
  <si>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</si>
  <si>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</si>
  <si>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</si>
  <si>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</si>
  <si>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</si>
  <si>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</si>
  <si>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</si>
  <si>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</si>
  <si>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</si>
  <si>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</si>
  <si>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</si>
  <si>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</si>
  <si>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</si>
  <si>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</si>
  <si>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</si>
  <si>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</si>
  <si>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</si>
  <si>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</si>
  <si>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</si>
  <si>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</si>
  <si>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</si>
  <si>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</si>
  <si>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</si>
  <si>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</si>
  <si>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</si>
  <si>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</si>
  <si>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</si>
  <si>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</si>
  <si>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</si>
  <si>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</si>
  <si>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</si>
  <si>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</si>
  <si>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</si>
  <si>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</si>
  <si>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t>13.2.1. Bruto novčani iznos poslova (transakcija s povezanim osobama) koje je izdavatelj ostvario s članovima uprave i nadzornog odbora izdavatelja tijekom godine, u kunama</t>
  </si>
  <si>
    <t>13.3.1. Bruto novčani iznos poslova (transakcija s povezanim osobama) koje je izdavatelj ostvario s višim rukovodstvom izdavatelja tijekom godine, u kunama</t>
  </si>
  <si>
    <t>13.4.1. Bruto novčani iznos poslova (transakcija s povezanim osobama) koje je izdavatelj ostvario unutar grupe kojoj pripada ili joj je na vrhu tijekom godine, u kunama</t>
  </si>
  <si>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</si>
  <si>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</si>
  <si>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</si>
  <si>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</si>
  <si>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</si>
  <si>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</si>
  <si>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</si>
  <si>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</si>
  <si>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</si>
  <si>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</si>
  <si>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</si>
  <si>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</si>
  <si>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</si>
  <si>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</si>
  <si>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</si>
  <si>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</si>
  <si>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</si>
  <si>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</si>
  <si>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</si>
  <si>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</si>
  <si>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</si>
  <si>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</si>
  <si>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</si>
  <si>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</si>
  <si>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</si>
  <si>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</si>
  <si>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</si>
  <si>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</si>
  <si>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</si>
  <si>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</si>
  <si>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</si>
  <si>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</si>
  <si>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</si>
  <si>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</si>
  <si>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</si>
  <si>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</si>
  <si>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</si>
  <si>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</si>
  <si>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</si>
  <si>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</si>
  <si>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</si>
  <si>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</si>
  <si>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</si>
  <si>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</si>
  <si>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</si>
  <si>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</si>
  <si>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</si>
  <si>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</si>
  <si>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</si>
  <si>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</si>
  <si>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</si>
  <si>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</si>
  <si>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</si>
  <si>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</si>
  <si>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</si>
  <si>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</si>
  <si>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</si>
  <si>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</si>
  <si>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</si>
  <si>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</si>
  <si>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</si>
  <si>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</si>
  <si>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</si>
  <si>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</si>
  <si>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</si>
  <si>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</si>
  <si>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</si>
  <si>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</si>
  <si>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</si>
  <si>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</si>
  <si>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</si>
  <si>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</si>
  <si>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</si>
  <si>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</si>
  <si>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</si>
  <si>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</si>
  <si>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</si>
  <si>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</si>
  <si>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</si>
  <si>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</si>
  <si>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</si>
  <si>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</si>
  <si>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</si>
  <si>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</si>
  <si>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</si>
  <si>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</si>
  <si>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</si>
  <si>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</si>
  <si>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</si>
  <si>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</si>
  <si>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</si>
  <si>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</si>
  <si>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</si>
  <si>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</si>
  <si>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</si>
  <si>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</si>
  <si>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</si>
  <si>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</si>
  <si>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</si>
  <si>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</si>
  <si>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</si>
  <si>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</si>
  <si>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</si>
  <si>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</si>
  <si>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</si>
  <si>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</si>
  <si>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</si>
  <si>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</si>
  <si>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</si>
  <si>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</si>
  <si>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</si>
  <si>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</si>
  <si>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</si>
  <si>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</si>
  <si>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</si>
  <si>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</si>
  <si>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</si>
  <si>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</si>
  <si>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</si>
  <si>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</si>
  <si>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</si>
  <si>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</si>
  <si>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</si>
  <si>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</si>
  <si>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</si>
  <si>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t>1.6.1. Prosječna ukupna bruto plaća žena, isplaćena tijekom godine (ne uključujući plaću članica uprave i nadzornog odbora koje su zaposlenici), u kunama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</si>
  <si>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</si>
  <si>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</si>
  <si>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</si>
  <si>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</si>
  <si>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</si>
  <si>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</si>
  <si>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13.1.1. Bruto novčani iznos poslova (transakcija s povezanim osobama) koje je izdavatelj ostvario s dioničarima koji imaju više od 5% temeljnog kapitala izdavatelja tijekom godine, u kunama</t>
  </si>
  <si>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</si>
  <si>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</si>
  <si>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</si>
  <si>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</si>
  <si>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</si>
  <si>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</si>
  <si>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DA</t>
  </si>
  <si>
    <t>Dualistički ustroj</t>
  </si>
  <si>
    <t>NE</t>
  </si>
  <si>
    <t>SANDRA UZELAC</t>
  </si>
  <si>
    <t>81118319555</t>
  </si>
  <si>
    <t>univ. spec. oec.</t>
  </si>
  <si>
    <t>Žensko</t>
  </si>
  <si>
    <t>od 46 - 55 godina</t>
  </si>
  <si>
    <t>Domaće</t>
  </si>
  <si>
    <t>ostalo</t>
  </si>
  <si>
    <t>Muško</t>
  </si>
  <si>
    <t>od 36 do 45 godina</t>
  </si>
  <si>
    <t>Strano</t>
  </si>
  <si>
    <t>Poslovna</t>
  </si>
  <si>
    <t>Revizijski odbor i odbor za imenovanja</t>
  </si>
  <si>
    <t xml:space="preserve">Antonio Gennarelli </t>
  </si>
  <si>
    <t>mag. oec.</t>
  </si>
  <si>
    <t>do 35 godina</t>
  </si>
  <si>
    <t>Francesco Ciaramela</t>
  </si>
  <si>
    <t>89248169885</t>
  </si>
  <si>
    <t>Giorgio Filippi</t>
  </si>
  <si>
    <t>00728288381</t>
  </si>
  <si>
    <t>iznad 56 godina</t>
  </si>
  <si>
    <t>Revizijski odbor</t>
  </si>
  <si>
    <t>Damir Amić</t>
  </si>
  <si>
    <t>94654043880</t>
  </si>
  <si>
    <t>Nije javno objavljeno</t>
  </si>
  <si>
    <t>Vlastite internet stranice, ZSE i SRPI</t>
  </si>
  <si>
    <t>Glavna skupština</t>
  </si>
  <si>
    <t>Rizik makroekonomskog okruženja</t>
  </si>
  <si>
    <t>Isplata dividende</t>
  </si>
  <si>
    <t>Odbor za imenovanja i odbor za nagrađivanja</t>
  </si>
  <si>
    <t>Vittorio Carratu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</si>
</sst>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numFmts>
  <fonts count="23"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
      <sz val="9"/>
      <color indexed="8"/>
      <name val="Arial"/>
      <family val="2"/>
      <charset val="238"/>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55">
    <xf numFmtId="0" fontId="0" fillId="0" borderId="0" xfId="0"/>
    <xf numFmtId="0" fontId="6" fillId="2" borderId="1" xfId="1" applyFont="1" applyFill="1" applyBorder="1" applyAlignment="1">
      <alignment horizontal="center" vertical="center" wrapText="1"/>
    </xf>
    <xf numFmtId="0" fontId="7" fillId="0" borderId="0" xfId="0" applyFont="1"/>
    <xf numFmtId="0" fontId="8"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4" borderId="1" xfId="1" applyFont="1" applyFill="1" applyBorder="1" applyAlignment="1">
      <alignment vertical="center" wrapText="1"/>
    </xf>
    <xf numFmtId="0" fontId="7" fillId="0" borderId="1" xfId="1" applyFont="1" applyFill="1" applyBorder="1" applyAlignment="1">
      <alignment vertical="center" wrapText="1"/>
    </xf>
    <xf numFmtId="0" fontId="6"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vertical="center"/>
    </xf>
    <xf numFmtId="0" fontId="10" fillId="0" borderId="1" xfId="1" applyFont="1" applyFill="1" applyBorder="1" applyAlignment="1">
      <alignment vertical="center" wrapText="1"/>
    </xf>
    <xf numFmtId="0" fontId="6" fillId="2" borderId="1" xfId="1" applyFont="1" applyFill="1" applyBorder="1" applyAlignment="1">
      <alignment horizontal="center" vertical="center"/>
    </xf>
    <xf numFmtId="0" fontId="7" fillId="0" borderId="2" xfId="1" applyFont="1" applyFill="1" applyBorder="1" applyAlignment="1">
      <alignment vertical="center" wrapText="1"/>
    </xf>
    <xf numFmtId="0" fontId="5" fillId="0" borderId="1" xfId="2" applyFont="1" applyBorder="1" applyAlignment="1" applyProtection="1">
      <alignment horizontal="center" vertical="center" wrapText="1"/>
    </xf>
    <xf numFmtId="0" fontId="10"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1" fillId="2" borderId="1" xfId="0" applyFont="1" applyFill="1" applyBorder="1" applyAlignment="1">
      <alignment horizontal="center" vertical="center" wrapText="1"/>
    </xf>
    <xf numFmtId="0" fontId="10" fillId="0" borderId="0" xfId="0" applyFont="1"/>
    <xf numFmtId="0" fontId="7" fillId="4" borderId="1" xfId="0" applyFont="1" applyFill="1" applyBorder="1" applyAlignment="1">
      <alignment vertical="center" wrapText="1"/>
    </xf>
    <xf numFmtId="0" fontId="5" fillId="0" borderId="1" xfId="2" applyNumberFormat="1" applyFont="1" applyBorder="1" applyAlignment="1" applyProtection="1">
      <alignment horizontal="center" vertical="center" wrapText="1"/>
    </xf>
    <xf numFmtId="0" fontId="0" fillId="0" borderId="0" xfId="0" applyNumberFormat="1"/>
    <xf numFmtId="0" fontId="15" fillId="0" borderId="0" xfId="0" applyFont="1"/>
    <xf numFmtId="0" fontId="7" fillId="0" borderId="0" xfId="0" applyFont="1" applyFill="1" applyAlignment="1">
      <alignment vertical="center"/>
    </xf>
    <xf numFmtId="0" fontId="16" fillId="0" borderId="0" xfId="0" applyFont="1" applyProtection="1"/>
    <xf numFmtId="0" fontId="7" fillId="0" borderId="0" xfId="0" applyFont="1" applyProtection="1"/>
    <xf numFmtId="0" fontId="7" fillId="0" borderId="0" xfId="0" applyFont="1" applyFill="1"/>
    <xf numFmtId="0" fontId="8" fillId="5" borderId="1" xfId="1" applyFont="1" applyFill="1" applyBorder="1" applyAlignment="1">
      <alignment horizontal="left" vertical="center" wrapText="1"/>
    </xf>
    <xf numFmtId="0" fontId="8" fillId="5" borderId="1" xfId="1" applyFont="1" applyFill="1" applyBorder="1" applyAlignment="1">
      <alignment vertical="center" wrapText="1"/>
    </xf>
    <xf numFmtId="0" fontId="7" fillId="5"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8" fillId="7" borderId="1" xfId="1" applyFont="1" applyFill="1" applyBorder="1" applyAlignment="1">
      <alignment vertical="center" wrapText="1"/>
    </xf>
    <xf numFmtId="0" fontId="8" fillId="7" borderId="1" xfId="0" applyFont="1" applyFill="1" applyBorder="1" applyAlignment="1">
      <alignment vertical="center" wrapText="1"/>
    </xf>
    <xf numFmtId="0" fontId="8" fillId="5" borderId="1" xfId="0" applyFont="1" applyFill="1" applyBorder="1" applyAlignment="1">
      <alignment vertical="center" wrapText="1"/>
    </xf>
    <xf numFmtId="0" fontId="10" fillId="5" borderId="1" xfId="0" applyFont="1" applyFill="1" applyBorder="1" applyAlignment="1">
      <alignment vertical="center" wrapText="1"/>
    </xf>
    <xf numFmtId="0" fontId="10" fillId="7" borderId="1" xfId="0" applyFont="1" applyFill="1" applyBorder="1" applyAlignment="1">
      <alignment vertical="center" wrapText="1"/>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0" fillId="7" borderId="3" xfId="1" applyFont="1" applyFill="1" applyBorder="1" applyAlignment="1">
      <alignment vertical="center" wrapText="1"/>
    </xf>
    <xf numFmtId="0" fontId="10" fillId="7" borderId="1" xfId="1" applyFont="1" applyFill="1" applyBorder="1" applyAlignment="1">
      <alignment vertical="center" wrapText="1"/>
    </xf>
    <xf numFmtId="0" fontId="10" fillId="5" borderId="1" xfId="1" applyFont="1" applyFill="1" applyBorder="1" applyAlignment="1">
      <alignment vertical="center" wrapText="1"/>
    </xf>
    <xf numFmtId="0" fontId="7" fillId="7" borderId="1" xfId="1" applyFont="1" applyFill="1" applyBorder="1" applyAlignment="1">
      <alignment vertical="center" wrapText="1"/>
    </xf>
    <xf numFmtId="0" fontId="7" fillId="5" borderId="3" xfId="1" applyFont="1" applyFill="1" applyBorder="1" applyAlignment="1">
      <alignment vertical="center" wrapText="1"/>
    </xf>
    <xf numFmtId="0" fontId="7" fillId="5" borderId="1" xfId="1" applyFont="1" applyFill="1" applyBorder="1" applyAlignment="1">
      <alignment vertical="center" wrapText="1"/>
    </xf>
    <xf numFmtId="0" fontId="8" fillId="6" borderId="1" xfId="1" applyFont="1" applyFill="1" applyBorder="1" applyAlignment="1">
      <alignmen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vertical="center" wrapText="1"/>
    </xf>
    <xf numFmtId="0" fontId="10" fillId="8" borderId="1" xfId="1" applyFont="1" applyFill="1" applyBorder="1" applyAlignment="1">
      <alignment vertical="center" wrapText="1"/>
    </xf>
    <xf numFmtId="0" fontId="10"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 xfId="0" applyFont="1" applyFill="1" applyBorder="1" applyAlignment="1">
      <alignment vertical="center" wrapText="1"/>
    </xf>
    <xf numFmtId="0" fontId="15" fillId="8" borderId="1" xfId="0" applyFont="1" applyFill="1" applyBorder="1" applyAlignment="1">
      <alignment vertical="center" wrapText="1"/>
    </xf>
    <xf numFmtId="0" fontId="7" fillId="8" borderId="2" xfId="1" applyFont="1" applyFill="1" applyBorder="1" applyAlignment="1">
      <alignment vertical="center" wrapText="1"/>
    </xf>
    <xf numFmtId="0" fontId="8" fillId="8" borderId="1" xfId="1" applyFont="1" applyFill="1" applyBorder="1" applyAlignment="1">
      <alignment vertical="center" wrapText="1"/>
    </xf>
    <xf numFmtId="0" fontId="6" fillId="0" borderId="1" xfId="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13" fillId="0" borderId="1" xfId="1" applyFont="1" applyFill="1" applyBorder="1" applyAlignment="1">
      <alignment vertical="center" wrapText="1"/>
    </xf>
    <xf numFmtId="0" fontId="12" fillId="0" borderId="1" xfId="1" applyFont="1" applyFill="1" applyBorder="1" applyAlignment="1">
      <alignment vertical="center" wrapText="1"/>
    </xf>
    <xf numFmtId="0" fontId="7" fillId="5" borderId="1" xfId="0" applyFont="1" applyFill="1" applyBorder="1" applyAlignment="1">
      <alignment vertical="center" wrapText="1"/>
    </xf>
    <xf numFmtId="0" fontId="7" fillId="7" borderId="1" xfId="0" applyFont="1" applyFill="1" applyBorder="1" applyAlignment="1">
      <alignment vertical="center" wrapText="1"/>
    </xf>
    <xf numFmtId="0" fontId="13" fillId="4" borderId="1" xfId="0" applyFont="1" applyFill="1" applyBorder="1" applyAlignment="1">
      <alignment vertical="center" wrapText="1"/>
    </xf>
    <xf numFmtId="0" fontId="8" fillId="7" borderId="4" xfId="0" applyFont="1" applyFill="1" applyBorder="1" applyAlignment="1">
      <alignment vertical="center" wrapText="1"/>
    </xf>
    <xf numFmtId="0" fontId="7" fillId="5" borderId="4" xfId="1" applyFont="1" applyFill="1" applyBorder="1" applyAlignment="1">
      <alignment vertical="center" wrapText="1"/>
    </xf>
    <xf numFmtId="0" fontId="7" fillId="0" borderId="1" xfId="1" applyFont="1" applyFill="1" applyBorder="1" applyAlignment="1" applyProtection="1">
      <alignment vertical="center" wrapText="1"/>
      <protection hidden="1"/>
    </xf>
    <xf numFmtId="0" fontId="7" fillId="0" borderId="1" xfId="1" applyFont="1" applyFill="1" applyBorder="1" applyAlignment="1" applyProtection="1">
      <alignment vertical="center"/>
      <protection locked="0"/>
    </xf>
    <xf numFmtId="0" fontId="7" fillId="0" borderId="1" xfId="1" applyFont="1" applyFill="1" applyBorder="1" applyAlignment="1" applyProtection="1">
      <alignment vertical="center" wrapText="1"/>
      <protection locked="0"/>
    </xf>
    <xf numFmtId="0" fontId="7" fillId="0" borderId="1" xfId="1" applyFont="1" applyBorder="1" applyAlignment="1" applyProtection="1">
      <alignment vertical="center"/>
      <protection locked="0"/>
    </xf>
    <xf numFmtId="4" fontId="7" fillId="0" borderId="1" xfId="1" applyNumberFormat="1" applyFont="1" applyBorder="1" applyAlignment="1" applyProtection="1">
      <alignment vertical="center"/>
      <protection locked="0"/>
    </xf>
    <xf numFmtId="0" fontId="8" fillId="0" borderId="1" xfId="1" applyFont="1" applyFill="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3" fontId="10" fillId="0" borderId="1" xfId="1" applyNumberFormat="1" applyFont="1" applyFill="1" applyBorder="1" applyAlignment="1" applyProtection="1">
      <alignment vertical="center"/>
      <protection locked="0"/>
    </xf>
    <xf numFmtId="4" fontId="8" fillId="0" borderId="1" xfId="1" applyNumberFormat="1" applyFont="1" applyFill="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Fill="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3" fontId="8" fillId="0" borderId="1" xfId="1" applyNumberFormat="1" applyFont="1" applyFill="1" applyBorder="1" applyAlignment="1" applyProtection="1">
      <alignment vertical="center"/>
      <protection locked="0"/>
    </xf>
    <xf numFmtId="2" fontId="8" fillId="0" borderId="1" xfId="1" applyNumberFormat="1" applyFont="1" applyFill="1" applyBorder="1" applyAlignment="1" applyProtection="1">
      <alignment vertical="center"/>
      <protection locked="0"/>
    </xf>
    <xf numFmtId="0" fontId="10" fillId="0" borderId="0" xfId="0" applyFont="1" applyFill="1" applyAlignment="1">
      <alignment vertical="center"/>
    </xf>
    <xf numFmtId="3" fontId="7" fillId="0" borderId="1" xfId="1" applyNumberFormat="1" applyFont="1" applyFill="1" applyBorder="1" applyAlignment="1" applyProtection="1">
      <alignment vertical="center"/>
      <protection locked="0"/>
    </xf>
    <xf numFmtId="0" fontId="10" fillId="0" borderId="1" xfId="1" applyFont="1" applyFill="1" applyBorder="1" applyAlignment="1" applyProtection="1">
      <alignment vertical="center"/>
      <protection locked="0"/>
    </xf>
    <xf numFmtId="0" fontId="19" fillId="0" borderId="0" xfId="0" applyFont="1"/>
    <xf numFmtId="0" fontId="5" fillId="0" borderId="0" xfId="1" applyFont="1" applyFill="1" applyAlignment="1">
      <alignment horizontal="left"/>
    </xf>
    <xf numFmtId="0" fontId="4" fillId="0" borderId="1" xfId="2" applyNumberFormat="1" applyFont="1" applyBorder="1" applyAlignment="1" applyProtection="1">
      <alignment vertical="center"/>
      <protection locked="0"/>
    </xf>
    <xf numFmtId="49" fontId="0" fillId="0" borderId="0" xfId="0" applyNumberFormat="1" applyProtection="1">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15" fillId="0" borderId="0" xfId="0" applyFont="1" applyAlignment="1">
      <alignment vertical="center"/>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49" fontId="7" fillId="5" borderId="5" xfId="0" applyNumberFormat="1"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0" fillId="0" borderId="0" xfId="0" applyAlignment="1" applyProtection="1">
      <alignment horizontal="center"/>
    </xf>
    <xf numFmtId="0" fontId="13" fillId="0" borderId="1" xfId="0" applyFont="1" applyFill="1" applyBorder="1" applyAlignment="1" applyProtection="1">
      <alignment vertical="center" wrapText="1"/>
    </xf>
    <xf numFmtId="49" fontId="13"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0" fontId="0" fillId="0" borderId="0" xfId="0" applyBorder="1" applyProtection="1"/>
    <xf numFmtId="0" fontId="3" fillId="0" borderId="0" xfId="0" applyFont="1" applyProtection="1">
      <protection locked="0"/>
    </xf>
    <xf numFmtId="0" fontId="6" fillId="2"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0" fillId="0" borderId="0" xfId="0" applyProtection="1"/>
    <xf numFmtId="0" fontId="8"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5" borderId="1" xfId="1" applyFont="1" applyFill="1" applyBorder="1" applyAlignment="1" applyProtection="1">
      <alignment horizontal="left" vertical="center" wrapText="1"/>
    </xf>
    <xf numFmtId="0" fontId="10" fillId="7" borderId="1" xfId="1" applyFont="1" applyFill="1" applyBorder="1" applyAlignment="1" applyProtection="1">
      <alignment horizontal="left" vertical="center" wrapText="1"/>
    </xf>
    <xf numFmtId="0" fontId="8" fillId="7" borderId="1" xfId="1" applyFont="1" applyFill="1" applyBorder="1" applyAlignment="1" applyProtection="1">
      <alignment horizontal="left" vertical="center" wrapText="1"/>
    </xf>
    <xf numFmtId="0" fontId="8" fillId="5"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12" fillId="0" borderId="1" xfId="1" applyFont="1" applyBorder="1" applyAlignment="1" applyProtection="1">
      <alignment vertical="center" wrapText="1"/>
    </xf>
    <xf numFmtId="0" fontId="10" fillId="0" borderId="1" xfId="1" applyFont="1" applyBorder="1" applyAlignment="1" applyProtection="1">
      <alignment vertical="center" wrapText="1"/>
    </xf>
    <xf numFmtId="0" fontId="7" fillId="0" borderId="1" xfId="1" applyFont="1" applyBorder="1" applyAlignment="1" applyProtection="1">
      <alignment vertical="center" wrapText="1"/>
    </xf>
    <xf numFmtId="0" fontId="0" fillId="0" borderId="0" xfId="0" applyAlignment="1" applyProtection="1">
      <alignment horizontal="justify"/>
      <protection locked="0"/>
    </xf>
    <xf numFmtId="165" fontId="0" fillId="0" borderId="0" xfId="0" applyNumberFormat="1" applyProtection="1">
      <protection locked="0"/>
    </xf>
    <xf numFmtId="0" fontId="22" fillId="0" borderId="0" xfId="1" applyFont="1" applyAlignment="1" applyProtection="1">
      <alignment vertical="center"/>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xfId="0" builtinId="0"/>
    <cellStyle name="Normal 2" xfId="2" xr:uid="{00000000-0005-0000-0000-000001000000}"/>
    <cellStyle name="Normal 3" xfId="1" xr:uid="{00000000-0005-0000-0000-000002000000}"/>
  </cellStyles>
  <dxfs count="237">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indexed="8"/>
        <name val="Arial"/>
        <family val="2"/>
        <charset val="238"/>
        <scheme val="none"/>
      </font>
      <alignment horizontal="general" vertical="center" textRotation="0" wrapText="0" indent="0" justifyLastLine="0" shrinkToFit="0" readingOrder="0"/>
      <protection locked="0" hidden="0"/>
    </dxf>
    <dxf>
      <numFmt numFmtId="165" formatCode="dd/mm/yy"/>
      <protection locked="0" hidden="0"/>
    </dxf>
    <dxf>
      <protection locked="0" hidden="0"/>
    </dxf>
    <dxf>
      <protection locked="0" hidden="0"/>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alignment horizontal="justify" vertical="bottom" textRotation="0" wrapText="0" indent="0" justifyLastLine="0" shrinkToFit="0" readingOrder="0"/>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813">
            <xs:annotation>
              <xs:documentation>
						Proprius d.d. zatvoreni AIF s javnom ponudom za ulaganje u nekretnine u likvidaciji
					</xs:documentation>
            </xs:annotation>
          </xs:enumeration>
          <xs:enumeration value="412">
            <xs:annotation>
              <xs:documentation>
						Kapitalni fond, dioničko društvo, zatvoreni alternativni investicijski fond s privatnom ponudom
					</xs:documentation>
            </xs:annotation>
          </xs:enumeration>
          <xs:enumeration value="5579">
            <xs:annotation>
              <xs:documentation>
						Quaestus nekretnine d.d. zatvoreni investicijski fond s javnom ponudom za ulaganje u nekretnine -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2348">
            <xs:annotation>
              <xs:documentation>
						Velebit d.d. zatvoreni investicijski fond s javnom ponudom - u likvidaciji
					</xs:documentation>
            </xs:annotation>
          </xs:enumeration>
          <xs:enumeration value="3709">
            <xs:annotation>
              <xs:documentation>
						Terra Firma d.d.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315">
            <xs:annotation>
              <xs:documentation>
						Valamar Adria Holding d.d. za upravljačke djelatnosti holding društava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691">
            <xs:annotation>
              <xs:documentation>
						Zatvoreni alternativni investicijski fond s javnom ponudom Breza dioničko društvo
					</xs:documentation>
            </xs:annotation>
          </xs:enumeration>
          <xs:enumeration value="4164">
            <xs:annotation>
              <xs:documentation>
						Jadran Kapital d.d.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restriction>
      </xs:simpleType>
      <xs:simpleType name="Godina">
        <xs:restriction base="xs:integer">
          <xs:minInclusive value="2000"/>
          <xs:maxInclusive value="2050"/>
          <xs:fractionDigits value="0"/>
          <xs:totalDigits value="4"/>
        </xs:restriction>
      </xs:simpleType>
      <xs:simpleType name="Da_Ne_368">
        <xs:restriction base="xs:short">
          <xs:enumeration value="1">
            <xs:annotation>
              <xs:documentation>
						DA
					</xs:documentation>
            </xs:annotation>
          </xs:enumeration>
          <xs:enumeration value="2">
            <xs:annotation>
              <xs:documentation>
						NE
					</xs:documentation>
            </xs:annotation>
          </xs:enumeration>
        </xs:restriction>
      </xs:simpleType>
      <xs:simpleType name="Da_Ne_NijePrimjenjivo_389">
        <xs:restriction base="xs:short">
          <xs:enumeration value="1">
            <xs:annotation>
              <xs:documentation>
						DA
					</xs:documentation>
            </xs:annotation>
          </xs:enumeration>
          <xs:enumeration value="2">
            <xs:annotation>
              <xs:documentation>
						NE
					</xs:documentation>
            </xs:annotation>
          </xs:enumeration>
          <xs:enumeration value="3">
            <xs:annotation>
              <xs:documentation>
						Nije primjenjivo
					</xs:documentation>
            </xs:annotation>
          </xs:enumeration>
        </xs:restriction>
      </xs:simpleType>
      <xs:simpleType name="int_10_POZ">
        <xs:restriction base="xs:integer">
          <xs:minInclusive value="1"/>
          <xs:maxInclusive value="9999999999"/>
          <xs:fractionDigits value="0"/>
          <xs:totalDigits value="10"/>
        </xs:restriction>
      </xs:simpleType>
      <xs:simpleType name="int_10_POZZ">
        <xs:restriction base="xs:integer">
          <xs:minInclusive value="0"/>
          <xs:maxInclusive value="9999999999"/>
          <xs:fractionDigits value="0"/>
          <xs:totalDigits value="10"/>
        </xs:restriction>
      </xs:simpleType>
      <xs:simpleType name="Sustav_upravljanja_STK_390">
        <xs:restriction base="xs:short">
          <xs:enumeration value="1">
            <xs:annotation>
              <xs:documentation>
						Monistički ustroj
					</xs:documentation>
            </xs:annotation>
          </xs:enumeration>
          <xs:enumeration value="2">
            <xs:annotation>
              <xs:documentation>
						Dualistički ustroj
					</xs:documentation>
            </xs:annotation>
          </xs:enumeration>
        </xs:restriction>
      </xs:simpleType>
      <xs:simpleType name="decimal_4_2_POZ">
        <xs:restriction base="xs:decimal">
          <xs:minInclusive value="0.01"/>
          <xs:maxInclusive value="99.99"/>
          <xs:fractionDigits value="2"/>
          <xs:totalDigits value="4"/>
        </xs:restriction>
      </xs:simpleType>
      <xs:simpleType name="decimal_4_2_POZZ">
        <xs:restriction base="xs:decimal">
          <xs:minInclusive value="0"/>
          <xs:maxInclusive value="99.99"/>
          <xs:fractionDigits value="2"/>
          <xs:totalDigits value="4"/>
        </xs:restriction>
      </xs:simpleType>
      <xs:simpleType name="decimal_16_2_POZ">
        <xs:restriction base="xs:decimal">
          <xs:minInclusive value="0.01"/>
          <xs:maxInclusive value="99999999999999.99"/>
          <xs:fractionDigits value="2"/>
          <xs:totalDigits value="16"/>
        </xs:restriction>
      </xs:simpleType>
      <xs:simpleType name="decimal_16_2_NEG">
        <xs:restriction base="xs:decimal">
          <xs:minInclusive value="-99999999999999.99"/>
          <xs:maxInclusive value="-0.01"/>
          <xs:fractionDigits value="2"/>
          <xs:totalDigits value="16"/>
        </xs:restriction>
      </xs:simpleType>
      <xs:simpleType name="nvarchar_30_2">
        <xs:restriction base="xs:string">
          <xs:minLength value="2"/>
          <xs:maxLength value="30"/>
          <xs:whiteSpace value="preserve"/>
        </xs:restriction>
      </xs:simpleType>
      <xs:simpleType name="oib">
        <xs:annotation>
          <xs:documentation>
				Osobni identifikacijski broj čija zadnja znamenka je kontrolni broj dobiven po Modul 11,10 ISO 7064
			</xs:documentation>
        </xs:annotation>
        <xs:restriction base="xs:string">
          <xs:pattern value="[0-9]{11}"/>
          <xs:minLength value="0"/>
          <xs:maxLength value="11"/>
        </xs:restriction>
      </xs:simpleType>
      <xs:simpleType name="Titula_374">
        <xs:restriction base="xs:short">
          <xs:enumeration value="1">
            <xs:annotation>
              <xs:documentation>
						univ. bacc.
					</xs:documentation>
            </xs:annotation>
          </xs:enumeration>
          <xs:enumeration value="2">
            <xs:annotation>
              <xs:documentation>
						mag. oec.
					</xs:documentation>
            </xs:annotation>
          </xs:enumeration>
          <xs:enumeration value="3">
            <xs:annotation>
              <xs:documentation>
						univ. spec. oec.
					</xs:documentation>
            </xs:annotation>
          </xs:enumeration>
          <xs:enumeration value="4">
            <xs:annotation>
              <xs:documentation>
						mr.sc.
					</xs:documentation>
            </xs:annotation>
          </xs:enumeration>
          <xs:enumeration value="5">
            <xs:annotation>
              <xs:documentation>
						dr. sc.
					</xs:documentation>
            </xs:annotation>
          </xs:enumeration>
          <xs:enumeration value="6">
            <xs:annotation>
              <xs:documentation>
						ostalo
					</xs:documentation>
            </xs:annotation>
          </xs:enumeration>
        </xs:restriction>
      </xs:simpleType>
      <xs:simpleType name="Stručna_sprema_STK_398">
        <xs:restriction base="xs:short">
          <xs:enumeration value="1">
            <xs:annotation>
              <xs:documentation>
						Bez škole
					</xs:documentation>
            </xs:annotation>
          </xs:enumeration>
          <xs:enumeration value="2">
            <xs:annotation>
              <xs:documentation>
						Osnovna škola
					</xs:documentation>
            </xs:annotation>
          </xs:enumeration>
          <xs:enumeration value="3">
            <xs:annotation>
              <xs:documentation>
						Srednja škola - gimnazija
					</xs:documentation>
            </xs:annotation>
          </xs:enumeration>
          <xs:enumeration value="4">
            <xs:annotation>
              <xs:documentation>
						Srednja umjetnička škola
					</xs:documentation>
            </xs:annotation>
          </xs:enumeration>
          <xs:enumeration value="5">
            <xs:annotation>
              <xs:documentation>
						Srednja strukovna škola
					</xs:documentation>
            </xs:annotation>
          </xs:enumeration>
          <xs:enumeration value="6">
            <xs:annotation>
              <xs:documentation>
						Ostale srednje škole (škola za KV i VKV radnike i sl.)
					</xs:documentation>
            </xs:annotation>
          </xs:enumeration>
          <xs:enumeration value="7">
            <xs:annotation>
              <xs:documentation>
						Stručni studij/stručni dodiplomski studij (3 godine)
					</xs:documentation>
            </xs:annotation>
          </xs:enumeration>
          <xs:enumeration value="8">
            <xs:annotation>
              <xs:documentation>
						Specijalistički diplomski stručni studij/stručni dodiplomski studij (4 godine)
					</xs:documentation>
            </xs:annotation>
          </xs:enumeration>
          <xs:enumeration value="9">
            <xs:annotation>
              <xs:documentation>
						Preddiplomski sveučilišni studij
					</xs:documentation>
            </xs:annotation>
          </xs:enumeration>
          <xs:enumeration value="10">
            <xs:annotation>
              <xs:documentation>
						Preddiplomski i diplomski sveučilišni studij ili integrirani preddiplomski i diplomski sveučilišni studij/sveučilišni dodiplomski studij
					</xs:documentation>
            </xs:annotation>
          </xs:enumeration>
          <xs:enumeration value="11">
            <xs:annotation>
              <xs:documentation>
						Poslijediplomski specijalistički studij/poslijediplomski stručni studij koji se izvodi na sveučilištu
					</xs:documentation>
            </xs:annotation>
          </xs:enumeration>
          <xs:enumeration value="12">
            <xs:annotation>
              <xs:documentation>
						Sveučilišni poslijediplomski znanstveni studij te sveučilišni poslijediplomski umjetnički studij - magistar znanosti
					</xs:documentation>
            </xs:annotation>
          </xs:enumeration>
          <xs:enumeration value="13">
            <xs:annotation>
              <xs:documentation>
						Doktorat znanosti (poslijediplomski sveučilišni studij/sveučilišni poslijediplomski znanstveni studij te obrana doktorske disertacije izvan doktorskog studija)
					</xs:documentation>
            </xs:annotation>
          </xs:enumeration>
        </xs:restriction>
      </xs:simpleType>
      <xs:simpleType name="SPOL-STK_375">
        <xs:restriction base="xs:short">
          <xs:enumeration value="1">
            <xs:annotation>
              <xs:documentation>
						Žensko
					</xs:documentation>
            </xs:annotation>
          </xs:enumeration>
          <xs:enumeration value="2">
            <xs:annotation>
              <xs:documentation>
						Muško
					</xs:documentation>
            </xs:annotation>
          </xs:enumeration>
        </xs:restriction>
      </xs:simpleType>
      <xs:simpleType name="DOB-STK_376">
        <xs:restriction base="xs:short">
          <xs:enumeration value="1">
            <xs:annotation>
              <xs:documentation>
						do 35 godina
					</xs:documentation>
            </xs:annotation>
          </xs:enumeration>
          <xs:enumeration value="2">
            <xs:annotation>
              <xs:documentation>
						od 36 do 45 godina
					</xs:documentation>
            </xs:annotation>
          </xs:enumeration>
          <xs:enumeration value="3">
            <xs:annotation>
              <xs:documentation>
						od 46 - 55 godina
					</xs:documentation>
            </xs:annotation>
          </xs:enumeration>
          <xs:enumeration value="4">
            <xs:annotation>
              <xs:documentation>
						 iznad 56 godina
					</xs:documentation>
            </xs:annotation>
          </xs:enumeration>
        </xs:restriction>
      </xs:simpleType>
      <xs:simpleType name="DRŽAVLJANSTVO-STK_377">
        <xs:restriction base="xs:short">
          <xs:enumeration value="1">
            <xs:annotation>
              <xs:documentation>
						Domaće
					</xs:documentation>
            </xs:annotation>
          </xs:enumeration>
          <xs:enumeration value="2">
            <xs:annotation>
              <xs:documentation>
						Strano
					</xs:documentation>
            </xs:annotation>
          </xs:enumeration>
        </xs:restriction>
      </xs:simpleType>
      <xs:simpleType name="POVEZANOST-STK_378">
        <xs:restriction base="xs:short">
          <xs:enumeration value="1">
            <xs:annotation>
              <xs:documentation>
						Poslovna
					</xs:documentation>
            </xs:annotation>
          </xs:enumeration>
          <xs:enumeration value="2">
            <xs:annotation>
              <xs:documentation>
						Rodbinska
					</xs:documentation>
            </xs:annotation>
          </xs:enumeration>
          <xs:enumeration value="3">
            <xs:annotation>
              <xs:documentation>
						Poslovna i rodbinska
					</xs:documentation>
            </xs:annotation>
          </xs:enumeration>
          <xs:enumeration value="4">
            <xs:annotation>
              <xs:documentation>
						Ostala
					</xs:documentation>
            </xs:annotation>
          </xs:enumeration>
          <xs:enumeration value="5">
            <xs:annotation>
              <xs:documentation>
						Nije primjenjivo
					</xs:documentation>
            </xs:annotation>
          </xs:enumeration>
        </xs:restriction>
      </xs:simpleType>
      <xs:simpleType name="int_6_POZ">
        <xs:restriction base="xs:integer">
          <xs:minInclusive value="1"/>
          <xs:maxInclusive value="999999"/>
          <xs:fractionDigits value="0"/>
          <xs:totalDigits value="6"/>
        </xs:restriction>
      </xs:simpleType>
      <xs:simpleType name="int_6_POZZ">
        <xs:restriction base="xs:integer">
          <xs:minInclusive value="0"/>
          <xs:maxInclusive value="999999"/>
          <xs:fractionDigits value="0"/>
          <xs:totalDigits value="6"/>
        </xs:restriction>
      </xs:simpleType>
      <xs:simpleType name="int_3_POZ">
        <xs:restriction base="xs:integer">
          <xs:minInclusive value="1"/>
          <xs:maxInclusive value="999"/>
          <xs:fractionDigits value="0"/>
          <xs:totalDigits value="3"/>
        </xs:restriction>
      </xs:simpleType>
      <xs:simpleType name="int_3_POZZ">
        <xs:restriction base="xs:integer">
          <xs:minInclusive value="0"/>
          <xs:maxInclusive value="999"/>
          <xs:fractionDigits value="0"/>
          <xs:totalDigits value="3"/>
        </xs:restriction>
      </xs:simpleType>
      <xs:simpleType name="ODBORI-STK_382">
        <xs:restriction base="xs:short">
          <xs:enumeration value="1">
            <xs:annotation>
              <xs:documentation>
						Revizijski odbor
					</xs:documentation>
            </xs:annotation>
          </xs:enumeration>
          <xs:enumeration value="2">
            <xs:annotation>
              <xs:documentation>
						Odbor za imenovanja
					</xs:documentation>
            </xs:annotation>
          </xs:enumeration>
          <xs:enumeration value="3">
            <xs:annotation>
              <xs:documentation>
						Odbor za nagrađivanja
					</xs:documentation>
            </xs:annotation>
          </xs:enumeration>
          <xs:enumeration value="4">
            <xs:annotation>
              <xs:documentation>
						Revizijski odbor i odbor za imenovanja 
					</xs:documentation>
            </xs:annotation>
          </xs:enumeration>
          <xs:enumeration value="5">
            <xs:annotation>
              <xs:documentation>
						Revizijski odbor i odbor za nagrađivanja
					</xs:documentation>
            </xs:annotation>
          </xs:enumeration>
          <xs:enumeration value="6">
            <xs:annotation>
              <xs:documentation>
						Odbor za imenovanja i odbor za nagrađivanja
					</xs:documentation>
            </xs:annotation>
          </xs:enumeration>
          <xs:enumeration value="7">
            <xs:annotation>
              <xs:documentation>
						Ostalo
					</xs:documentation>
            </xs:annotation>
          </xs:enumeration>
          <xs:enumeration value="8">
            <xs:annotation>
              <xs:documentation>
						Nije primjenjivo
					</xs:documentation>
            </xs:annotation>
          </xs:enumeration>
        </xs:restriction>
      </xs:simpleType>
      <xs:simpleType name="Mjesto_javne_objave_STK_372">
        <xs:restriction base="xs:short">
          <xs:enumeration value="1">
            <xs:annotation>
              <xs:documentation>
						Vlastite internet stranice
					</xs:documentation>
            </xs:annotation>
          </xs:enumeration>
          <xs:enumeration value="2">
            <xs:annotation>
              <xs:documentation>
						ZSE
					</xs:documentation>
            </xs:annotation>
          </xs:enumeration>
          <xs:enumeration value="3">
            <xs:annotation>
              <xs:documentation>
						SRPI
					</xs:documentation>
            </xs:annotation>
          </xs:enumeration>
          <xs:enumeration value="4">
            <xs:annotation>
              <xs:documentation>
						Vlastite internet stranice i ZSE
					</xs:documentation>
            </xs:annotation>
          </xs:enumeration>
          <xs:enumeration value="5">
            <xs:annotation>
              <xs:documentation>
						Vlastite internet stranice, ZSE i SRPI
					</xs:documentation>
            </xs:annotation>
          </xs:enumeration>
          <xs:enumeration value="6">
            <xs:annotation>
              <xs:documentation>
						Vlastite internet stranice i SRPI
					</xs:documentation>
            </xs:annotation>
          </xs:enumeration>
          <xs:enumeration value="7">
            <xs:annotation>
              <xs:documentation>
						ZSE i SRPI
					</xs:documentation>
            </xs:annotation>
          </xs:enumeration>
          <xs:enumeration value="8">
            <xs:annotation>
              <xs:documentation>
						Nije javno objavljeno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int_2_POZ">
        <xs:restriction base="xs:integer">
          <xs:minInclusive value="1"/>
          <xs:maxInclusive value="99"/>
          <xs:fractionDigits value="0"/>
          <xs:totalDigits value="2"/>
        </xs:restriction>
      </xs:simpleType>
      <xs:simpleType name="Razlozi_opoziva_članova_uprave_383">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Razlozi_otkaza_uprava_388">
        <xs:restriction base="xs:short">
          <xs:enumeration value="1">
            <xs:annotation>
              <xs:documentation>
						osobni razlozi
					</xs:documentation>
            </xs:annotation>
          </xs:enumeration>
          <xs:enumeration value="2">
            <xs:annotation>
              <xs:documentation>
						promjena nadzornog odbora
					</xs:documentation>
            </xs:annotation>
          </xs:enumeration>
          <xs:enumeration value="3">
            <xs:annotation>
              <xs:documentation>
						promjena dioničarske strukture
					</xs:documentation>
            </xs:annotation>
          </xs:enumeration>
          <xs:enumeration value="4">
            <xs:annotation>
              <xs:documentation>
						osobni razlozi i promjena NO
					</xs:documentation>
            </xs:annotation>
          </xs:enumeration>
          <xs:enumeration value="5">
            <xs:annotation>
              <xs:documentation>
						osobni razlozi i promjena dioničarske strukture
					</xs:documentation>
            </xs:annotation>
          </xs:enumeration>
          <xs:enumeration value="6">
            <xs:annotation>
              <xs:documentation>
						promjena NO i dioničarske strukture
					</xs:documentation>
            </xs:annotation>
          </xs:enumeration>
          <xs:enumeration value="7">
            <xs:annotation>
              <xs:documentation>
						promjena NO i dioničarske strukture i osobni razlozi
					</xs:documentation>
            </xs:annotation>
          </xs:enumeration>
          <xs:enumeration value="8">
            <xs:annotation>
              <xs:documentation>
						 ništa od navedenog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Razlozi_opoziva_članova_NO_385">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opoziv od strane suda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Razlozi_davanja_otkaza_članova_NO_386">
        <xs:restriction base="xs:short">
          <xs:enumeration value="1">
            <xs:annotation>
              <xs:documentation>
						osobni razlozi
					</xs:documentation>
            </xs:annotation>
          </xs:enumeration>
          <xs:enumeration value="2">
            <xs:annotation>
              <xs:documentation>
						promjena dioničarske strukture
					</xs:documentation>
            </xs:annotation>
          </xs:enumeration>
          <xs:enumeration value="3">
            <xs:annotation>
              <xs:documentation>
						 osobni razlozi i promjena dioničarske strukture
					</xs:documentation>
            </xs:annotation>
          </xs:enumeration>
          <xs:enumeration value="4">
            <xs:annotation>
              <xs:documentation>
						išta od navedenog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Javni_podaci_kandidati_387">
        <xs:restriction base="xs:short">
          <xs:enumeration value="1">
            <xs:annotation>
              <xs:documentation>
						Spol
					</xs:documentation>
            </xs:annotation>
          </xs:enumeration>
          <xs:enumeration value="2">
            <xs:annotation>
              <xs:documentation>
						Dob
					</xs:documentation>
            </xs:annotation>
          </xs:enumeration>
          <xs:enumeration value="3">
            <xs:annotation>
              <xs:documentation>
						Stručna sprema
					</xs:documentation>
            </xs:annotation>
          </xs:enumeration>
          <xs:enumeration value="4">
            <xs:annotation>
              <xs:documentation>
						Kvalifikacije
					</xs:documentation>
            </xs:annotation>
          </xs:enumeration>
          <xs:enumeration value="5">
            <xs:annotation>
              <xs:documentation>
						Iskustvo
					</xs:documentation>
            </xs:annotation>
          </xs:enumeration>
          <xs:enumeration value="6">
            <xs:annotation>
              <xs:documentation>
						Spol i dob
					</xs:documentation>
            </xs:annotation>
          </xs:enumeration>
          <xs:enumeration value="7">
            <xs:annotation>
              <xs:documentation>
						Spol, dob i stručna sprema
					</xs:documentation>
            </xs:annotation>
          </xs:enumeration>
          <xs:enumeration value="8">
            <xs:annotation>
              <xs:documentation>
						Spol, dob,stručna sprema i kvalifikacije
					</xs:documentation>
            </xs:annotation>
          </xs:enumeration>
          <xs:enumeration value="9">
            <xs:annotation>
              <xs:documentation>
						Spol, dob,stručna sprema,kvalifikacije i iskustvo
					</xs:documentation>
            </xs:annotation>
          </xs:enumeration>
          <xs:enumeration value="10">
            <xs:annotation>
              <xs:documentation>
						Spol i stručna sprema
					</xs:documentation>
            </xs:annotation>
          </xs:enumeration>
          <xs:enumeration value="11">
            <xs:annotation>
              <xs:documentation>
						Spol, stručna sprema i kvalifikacije
					</xs:documentation>
            </xs:annotation>
          </xs:enumeration>
          <xs:enumeration value="12">
            <xs:annotation>
              <xs:documentation>
						Spol, stručna sprema, kvalifikacije i iskustvo
					</xs:documentation>
            </xs:annotation>
          </xs:enumeration>
          <xs:enumeration value="13">
            <xs:annotation>
              <xs:documentation>
						Spol i kvalifikacije
					</xs:documentation>
            </xs:annotation>
          </xs:enumeration>
          <xs:enumeration value="14">
            <xs:annotation>
              <xs:documentation>
						Spol, kvalifikacije i iskustvo
					</xs:documentation>
            </xs:annotation>
          </xs:enumeration>
          <xs:enumeration value="15">
            <xs:annotation>
              <xs:documentation>
						Dob i stručna sprema
					</xs:documentation>
            </xs:annotation>
          </xs:enumeration>
          <xs:enumeration value="16">
            <xs:annotation>
              <xs:documentation>
						Dob, stručna sprema i kvalifikacije
					</xs:documentation>
            </xs:annotation>
          </xs:enumeration>
          <xs:enumeration value="17">
            <xs:annotation>
              <xs:documentation>
						Dob, stručna sprema, kvalifikacije i iskustvo
					</xs:documentation>
            </xs:annotation>
          </xs:enumeration>
          <xs:enumeration value="18">
            <xs:annotation>
              <xs:documentation>
						Stručna sprema i kvalifikacije
					</xs:documentation>
            </xs:annotation>
          </xs:enumeration>
          <xs:enumeration value="19">
            <xs:annotation>
              <xs:documentation>
						Stručna sprema, kvalifikacije i iskustvo
					</xs:documentation>
            </xs:annotation>
          </xs:enumeration>
          <xs:enumeration value="20">
            <xs:annotation>
              <xs:documentation>
						 Kvalifikacije i iskustvo
					</xs:documentation>
            </xs:annotation>
          </xs:enumeration>
          <xs:enumeration value="21">
            <xs:annotation>
              <xs:documentation>
						Ostalo
					</xs:documentation>
            </xs:annotation>
          </xs:enumeration>
          <xs:enumeration value="22">
            <xs:annotation>
              <xs:documentation>
						Ništa od navedenog
					</xs:documentation>
            </xs:annotation>
          </xs:enumeration>
        </xs:restriction>
      </xs:simpleType>
      <xs:simpleType name="decimal_5_2_POZ">
        <xs:restriction base="xs:decimal">
          <xs:minInclusive value="0.01"/>
          <xs:maxInclusive value="999.99"/>
          <xs:fractionDigits value="2"/>
          <xs:totalDigits value="5"/>
        </xs:restriction>
      </xs:simpleType>
      <xs:simpleType name="decimal_16_2_POZZ">
        <xs:restriction base="xs:decimal">
          <xs:minInclusive value="0"/>
          <xs:maxInclusive value="99999999999999.99"/>
          <xs:fractionDigits value="2"/>
          <xs:totalDigits value="16"/>
        </xs:restriction>
      </xs:simpleType>
      <xs:simpleType name="Određivanje_visine_primitaka_NO_381">
        <xs:restriction base="xs:short">
          <xs:enumeration value="1">
            <xs:annotation>
              <xs:documentation>
						Statut
					</xs:documentation>
            </xs:annotation>
          </xs:enumeration>
          <xs:enumeration value="2">
            <xs:annotation>
              <xs:documentation>
						Glavna skupština
					</xs:documentation>
            </xs:annotation>
          </xs:enumeration>
          <xs:enumeration value="3">
            <xs:annotation>
              <xs:documentation>
						Ostalo
					</xs:documentation>
            </xs:annotation>
          </xs:enumeration>
          <xs:enumeration value="4">
            <xs:annotation>
              <xs:documentation>
						Nije primjenjivo
					</xs:documentation>
            </xs:annotation>
          </xs:enumeration>
        </xs:restriction>
      </xs:simpleType>
      <xs:simpleType name="datum">
        <xs:restriction base="xs:date">
          <xs:minInclusive value="1900-01-01"/>
          <xs:maxInclusive value="2050-12-31"/>
          <xs:pattern value="\p{Nd}{4}-\p{Nd}{2}-\p{Nd}{2}"/>
        </xs:restriction>
      </xs:simpleType>
      <xs:simpleType name="int_2_POZZ">
        <xs:restriction base="xs:integer">
          <xs:minInclusive value="0"/>
          <xs:maxInclusive value="99"/>
          <xs:fractionDigits value="0"/>
          <xs:totalDigits value="2"/>
        </xs:restriction>
      </xs:simpleType>
      <xs:simpleType name="decimal_5_2_POZZ">
        <xs:restriction base="xs:decimal">
          <xs:minInclusive value="0"/>
          <xs:maxInclusive value="999.99"/>
          <xs:fractionDigits value="2"/>
          <xs:totalDigits value="5"/>
        </xs:restriction>
      </xs:simpleType>
      <xs:simpleType name="status_protuprijedloga_380">
        <xs:restriction base="xs:short">
          <xs:enumeration value="1">
            <xs:annotation>
              <xs:documentation>
						Svi su usvojeni
					</xs:documentation>
            </xs:annotation>
          </xs:enumeration>
          <xs:enumeration value="2">
            <xs:annotation>
              <xs:documentation>
						Djelomično su usvojeni
					</xs:documentation>
            </xs:annotation>
          </xs:enumeration>
          <xs:enumeration value="3">
            <xs:annotation>
              <xs:documentation>
						Niti jedan nije usvojen
					</xs:documentation>
            </xs:annotation>
          </xs:enumeration>
          <xs:enumeration value="4">
            <xs:annotation>
              <xs:documentation>
						Nije primjenjivo
					</xs:documentation>
            </xs:annotation>
          </xs:enumeration>
        </xs:restriction>
      </xs:simpleType>
      <xs:simpleType name="Razlozi_neodržavanja_GS_369">
        <xs:restriction base="xs:short">
          <xs:enumeration value="1">
            <xs:annotation>
              <xs:documentation>
						Društvo je u stečaju
					</xs:documentation>
            </xs:annotation>
          </xs:enumeration>
          <xs:enumeration value="2">
            <xs:annotation>
              <xs:documentation>
						Ostalo
					</xs:documentation>
            </xs:annotation>
          </xs:enumeration>
          <xs:enumeration value="3">
            <xs:annotation>
              <xs:documentation>
						Nije primjenjivo
					</xs:documentation>
            </xs:annotation>
          </xs:enumeration>
        </xs:restriction>
      </xs:simpleType>
      <xs:simpleType name="decimal_16_2">
        <xs:restriction base="xs:decimal">
          <xs:minInclusive value="-99999999999999.99"/>
          <xs:maxInclusive value="99999999999999.99"/>
          <xs:fractionDigits value="2"/>
          <xs:totalDigits value="16"/>
        </xs:restriction>
      </xs:simpleType>
      <xs:simpleType name="Način_stjecanja_vlastitih_dionica_379">
        <xs:restriction base="xs:short">
          <xs:enumeration value="1">
            <xs:annotation>
              <xs:documentation>
						Na temelju ovlasti GS
					</xs:documentation>
            </xs:annotation>
          </xs:enumeration>
          <xs:enumeration value="2">
            <xs:annotation>
              <xs:documentation>
						Bez dobivene ovlasti
					</xs:documentation>
            </xs:annotation>
          </xs:enumeration>
          <xs:enumeration value="3">
            <xs:annotation>
              <xs:documentation>
						Nije primjenjivo
					</xs:documentation>
            </xs:annotation>
          </xs:enumeration>
        </xs:restriction>
      </xs:simpleType>
      <xs:simpleType name="Naziv_revizorskog_društva_371">
        <xs:restriction base="xs:short">
          <xs:enumeration value="1">
            <xs:annotation>
              <xs:documentation>
						Deloitte
					</xs:documentation>
            </xs:annotation>
          </xs:enumeration>
          <xs:enumeration value="2">
            <xs:annotation>
              <xs:documentation>
						EY
					</xs:documentation>
            </xs:annotation>
          </xs:enumeration>
          <xs:enumeration value="3">
            <xs:annotation>
              <xs:documentation>
						PwC
					</xs:documentation>
            </xs:annotation>
          </xs:enumeration>
          <xs:enumeration value="4">
            <xs:annotation>
              <xs:documentation>
						KPMG
					</xs:documentation>
            </xs:annotation>
          </xs:enumeration>
          <xs:enumeration value="5">
            <xs:annotation>
              <xs:documentation>
						BDO
					</xs:documentation>
            </xs:annotation>
          </xs:enumeration>
          <xs:enumeration value="6">
            <xs:annotation>
              <xs:documentation>
						Grant Thornton
					</xs:documentation>
            </xs:annotation>
          </xs:enumeration>
          <xs:enumeration value="7">
            <xs:annotation>
              <xs:documentation>
						Dva revizora od kojih je 1 Big Four
					</xs:documentation>
            </xs:annotation>
          </xs:enumeration>
          <xs:enumeration value="8">
            <xs:annotation>
              <xs:documentation>
						Dva revizora od kojih nijedan nije Big Four
					</xs:documentation>
            </xs:annotation>
          </xs:enumeration>
          <xs:enumeration value="9">
            <xs:annotation>
              <xs:documentation>
						Ostalo
					</xs:documentation>
            </xs:annotation>
          </xs:enumeration>
        </xs:restriction>
      </xs:simpleType>
      <xs:simpleType name="Rizici_STK_373">
        <xs:restriction base="xs:short">
          <xs:enumeration value="1">
            <xs:annotation>
              <xs:documentation>
						Rizik likvidnosti
					</xs:documentation>
            </xs:annotation>
          </xs:enumeration>
          <xs:enumeration value="2">
            <xs:annotation>
              <xs:documentation>
						Kreditni rizik
					</xs:documentation>
            </xs:annotation>
          </xs:enumeration>
          <xs:enumeration value="3">
            <xs:annotation>
              <xs:documentation>
						Kamatni rizik
					</xs:documentation>
            </xs:annotation>
          </xs:enumeration>
          <xs:enumeration value="4">
            <xs:annotation>
              <xs:documentation>
						Operativni rizik
					</xs:documentation>
            </xs:annotation>
          </xs:enumeration>
          <xs:enumeration value="5">
            <xs:annotation>
              <xs:documentation>
						Politički rizik
					</xs:documentation>
            </xs:annotation>
          </xs:enumeration>
          <xs:enumeration value="6">
            <xs:annotation>
              <xs:documentation>
						Rizik makroekonomskog okruženja
					</xs:documentation>
            </xs:annotation>
          </xs:enumeration>
          <xs:enumeration value="7">
            <xs:annotation>
              <xs:documentation>
						Reputacijski rizik
					</xs:documentation>
            </xs:annotation>
          </xs:enumeration>
          <xs:enumeration value="8">
            <xs:annotation>
              <xs:documentation>
						Ostali rizici
					</xs:documentation>
            </xs:annotation>
          </xs:enumeration>
        </xs:restriction>
      </xs:simpleType>
      <xs:simpleType name="Razlozi_sazivanja_konferencija_za_novinare_370">
        <xs:restriction base="xs:short">
          <xs:enumeration value="1">
            <xs:annotation>
              <xs:documentation>
						predstavljanje rezultata poslovanja
					</xs:documentation>
            </xs:annotation>
          </xs:enumeration>
          <xs:enumeration value="2">
            <xs:annotation>
              <xs:documentation>
						prezentiranje značajnih poslova i investicija
					</xs:documentation>
            </xs:annotation>
          </xs:enumeration>
          <xs:enumeration value="3">
            <xs:annotation>
              <xs:documentation>
						prezentiranje novih proizvoda i novih ponuda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Isplata_dividende_STK_392">
        <xs:restriction base="xs:short">
          <xs:enumeration value="1">
            <xs:annotation>
              <xs:documentation>
						Isplata dividende
					</xs:documentation>
            </xs:annotation>
          </xs:enumeration>
          <xs:enumeration value="2">
            <xs:annotation>
              <xs:documentation>
						Dodjela dionica
					</xs:documentation>
            </xs:annotation>
          </xs:enumeration>
          <xs:enumeration value="3">
            <xs:annotation>
              <xs:documentation>
						Isplata dividende i dodjela dionica
					</xs:documentation>
            </xs:annotation>
          </xs:enumeration>
          <xs:enumeration value="4">
            <xs:annotation>
              <xs:documentation>
						Isplata dobiti u stvarima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Kodeks_STK_391">
        <xs:restriction base="xs:short">
          <xs:enumeration value="1">
            <xs:annotation>
              <xs:documentation>
						Interni kodeks
					</xs:documentation>
            </xs:annotation>
          </xs:enumeration>
          <xs:enumeration value="2">
            <xs:annotation>
              <xs:documentation>
						Kodeks korporativnog upravljanja trgovačkim društvima u kojima RH ima dionice ili udjele
					</xs:documentation>
            </xs:annotation>
          </xs:enumeration>
          <xs:enumeration value="3">
            <xs:annotation>
              <xs:documentation>
						Kodeks koji se primjenjuje u grani industrije kojoj izdavatelj pripada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element name="GIKU-UOP-DION">
        <xs:complexType>
          <xs:sequence>
            <xs:element name="Izvjesce" type="Izvjesce" minOccurs="1" maxOccurs="1"/>
            <xs:element name="OsnovniPodaci_1000419" type="OsnovniPodaci_1000419" minOccurs="1" maxOccurs="1"/>
            <xs:element name="Uprava_1000450" type="Uprava_1000450" minOccurs="1" maxOccurs="10"/>
            <xs:element name="NadzorniOdbor_1000451" type="NadzorniOdbor_1000451" minOccurs="0" maxOccurs="15"/>
            <xs:element name="OdboriNO_1000422" type="OdboriNO_1000422" minOccurs="1" maxOccurs="1"/>
            <xs:element name="SjedniceUpraveINO_1000423" type="SjedniceUpraveINO_1000423" minOccurs="1" maxOccurs="1"/>
            <xs:element name="StrukturaUpraveINO_1000424" type="StrukturaUpraveINO_1000424" minOccurs="1" maxOccurs="1"/>
            <xs:element name="Naknade_1000425" type="Naknade_1000425" minOccurs="1" maxOccurs="1"/>
            <xs:element name="Opcije_1000426" type="Opcije_1000426" minOccurs="1" maxOccurs="1"/>
            <xs:element name="GSPojedinacno_1000452" type="GSPojedinacno_1000452" minOccurs="0" maxOccurs="unbounded"/>
            <xs:element name="GSOpce_1000427" type="GSOpce_1000427" minOccurs="1" maxOccurs="1"/>
            <xs:element name="VlastiteDionice_1000429" type="VlastiteDionice_1000429" minOccurs="1" maxOccurs="1"/>
            <xs:element name="KontrolaIRizici_1000430" type="KontrolaIRizici_1000430" minOccurs="1" maxOccurs="1"/>
            <xs:element name="SukobInteresa_1000432" type="SukobInteresa_1000432" minOccurs="1" maxOccurs="1"/>
            <xs:element name="OdnosiSUlagateljima_1000431" type="OdnosiSUlagateljima_1000431" minOccurs="1" maxOccurs="1"/>
            <xs:element name="Dividenda_1000434" type="Dividenda_1000434" minOccurs="1" maxOccurs="1"/>
            <xs:element name="Kodeks_1000433" type="Kodeks_1000433" minOccurs="1" maxOccurs="1"/>
          </xs:sequence>
        </xs:complexType>
      </xs:element>
      <xs:complexType name="Izvjesce">
        <xs:sequence>
          <xs:element name="Godina" type="Godina" nillable="false"/>
          <xs:element name="sif_ust" type="sif_ust" nillable="false"/>
        </xs:sequence>
      </xs:complexType>
      <xs:complexType name="OsnovniPodaci_1000419">
        <xs:annotation>
          <xs:documentation>
				Osnovni podaci o društvu
			</xs:documentation>
        </xs:annotation>
        <xs:all>
          <xs:element name="P1114271" type="Da_Ne_368" nillable="false">
            <xs:annotation>
              <xs:documentation>
						DA = 1, NE = 2  -&gt; Ako je odgovor na ovo pitanje NE, na pitanja 1.1.1. i 1.1.2. se odgovara s Nije primjenjivo.
Ako je odgovor na ovo pitanje DA, na pitanja 1.1.1. i 1.1.2. se odgovara s DA ili NE.
					</xs:documentation>
            </xs:annotation>
          </xs:element>
          <xs:element name="P1114272" type="Da_Ne_NijePrimjenjivo_389" nillable="false">
            <xs:annotation>
              <xs:documentation>
						DA = 1, NE = 2, Nije primjenjivo = 3 -&gt; Odgovor na ovo pitanje je Nije primjenjivo, jedino ako je odgovor na pitanje 1.1. NE.
					</xs:documentation>
            </xs:annotation>
          </xs:element>
          <xs:element name="P1114273" type="Da_Ne_NijePrimjenjivo_389" nillable="false">
            <xs:annotation>
              <xs:documentation>
						DA = 1, NE = 2, Nije primjenjivo = 3 -&gt; Odgovor na ovo pitanje je Nije primjenjivo, jedino ako je odgovor na pitanje 1.1. NE.
					</xs:documentation>
            </xs:annotation>
          </xs:element>
          <xs:element name="P1114274" type="int_10_POZ" nillable="false"/>
          <xs:element name="P1114275" type="int_10_POZZ" nillable="false"/>
          <xs:element name="P1114278" type="int_10_POZ" nillable="false"/>
          <xs:element name="P1114280" type="Sustav_upravljanja_STK_390" nillable="false">
            <xs:annotation>
              <xs:documentation>
						Monistički ustroj=1, Dualistički ustroj=2 -&gt; Ako je odgovor na ovo pitanje Dualistički ustroj, odgovor na pitanje 1.5. mora biti veći od 0.
					</xs:documentation>
            </xs:annotation>
          </xs:element>
          <xs:element name="P1114281" type="int_10_POZ" nillable="false"/>
          <xs:element name="P1114283" type="int_10_POZZ" nillable="false"/>
          <xs:element name="P1116100" type="decimal_4_2_POZ" nillable="false"/>
          <xs:element name="P1114285" type="int_10_POZZ" nillable="false" minOccurs="0"/>
          <xs:element name="P1114286" type="int_10_POZZ" nillable="false" minOccurs="0"/>
          <xs:element name="P1116101" type="decimal_4_2_POZZ" nillable="false" minOccurs="0"/>
          <xs:element name="P1114288" type="decimal_16_2_POZ" nillable="false"/>
          <xs:element name="P1114289" type="decimal_16_2_POZ" nillable="false" minOccurs="0"/>
          <xs:element name="P1114299" type="Da_Ne_368" nillable="false">
            <xs:annotation>
              <xs:documentation>
						DA=1, NE=2
					</xs:documentation>
            </xs:annotation>
          </xs:element>
          <xs:element name="P1116102" type="decimal_16_2_POZ" nillable="false" minOccurs="0"/>
          <xs:element name="P1116103" type="Da_Ne_NijePrimjenjivo_389" nillable="false">
            <xs:annotation>
              <xs:documentation>
						DA = 1, NE = 2, Nije primjenjivo=3
					</xs:documentation>
            </xs:annotation>
          </xs:element>
          <xs:element name="P1116104" type="Da_Ne_368" nillable="false"/>
          <xs:element name="P1116105" type="decimal_16_2_NEG" nillable="false" minOccurs="0"/>
          <xs:element name="P1116106" type="Da_Ne_368" nillable="false"/>
          <xs:element name="P1116107" type="Da_Ne_NijePrimjenjivo_389" nillable="false">
            <xs:annotation>
              <xs:documentation>
						DA = 1, NE = 2, Nije primjenjivo = 3
					</xs:documentation>
            </xs:annotation>
          </xs:element>
          <xs:element name="P1116108" type="int_10_POZ" nillable="false" minOccurs="0"/>
          <xs:element name="P1116109" type="Da_Ne_NijePrimjenjivo_389" nillable="false">
            <xs:annotation>
              <xs:documentation>
						 DA = 1, NE = 2, Nije primjenjivo = 3
					</xs:documentation>
            </xs:annotation>
          </xs:element>
          <xs:element name="P1116110" type="int_10_POZ" nillable="false" minOccurs="0"/>
          <xs:element name="P1116111" type="Da_Ne_368" nillable="false">
            <xs:annotation>
              <xs:documentation>
						DA = 1, NE = 2 
					</xs:documentation>
            </xs:annotation>
          </xs:element>
          <xs:element name="P1116112" type="int_10_POZ" nillable="false" minOccurs="0"/>
          <xs:element name="P1116113" type="Da_Ne_368" nillable="false">
            <xs:annotation>
              <xs:documentation>
						DA = 1, NE = 2 
					</xs:documentation>
            </xs:annotation>
          </xs:element>
          <xs:element name="P1116114" type="int_10_POZZ" nillable="false" minOccurs="0"/>
          <xs:element name="P1116115" type="int_10_POZZ" nillable="false" minOccurs="0"/>
        </xs:all>
      </xs:complexType>
      <xs:complexType name="Uprava_1000450">
        <xs:annotation>
          <xs:documentation>
				Uprava
			</xs:documentation>
        </xs:annotation>
        <xs:all>
          <xs:element name="P1116039" type="nvarchar_30_2" nillable="false">
            <xs:annotation>
              <xs:documentation>
						Upisati članove uprave s mandatom neovisno o upisu u sudski registar
					</xs:documentation>
            </xs:annotation>
          </xs:element>
          <xs:element name="P1116040" type="oib" nillable="false"/>
          <xs:element name="P1116041" type="Titula_374" nillable="false"/>
          <xs:element name="P1116098"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SPOL-STK_375" nillable="false"/>
          <xs:element name="P1116043" type="DOB-STK_376" nillable="false"/>
          <xs:element name="P1116044" type="DRŽAVLJANSTVO-STK_377" nillable="false"/>
          <xs:element name="P1116045" type="Da_Ne_368" nillable="false">
            <xs:annotation>
              <xs:documentation>
						DA=1, NE=2
					</xs:documentation>
            </xs:annotation>
          </xs:element>
          <xs:element name="P1116046" type="Da_Ne_368" nillable="false">
            <xs:annotation>
              <xs:documentation>
						DA=1, NE=2
					</xs:documentation>
            </xs:annotation>
          </xs:element>
          <xs:element name="P1116047" type="int_10_POZZ" nillable="false"/>
          <xs:element name="P1116048" type="int_10_POZZ" nillable="false"/>
          <xs:element name="P1116049" type="Da_Ne_368" nillable="false">
            <xs:annotation>
              <xs:documentation>
						DA=1, NE=2
					</xs:documentation>
            </xs:annotation>
          </xs:element>
          <xs:element name="P1116050" type="POVEZANOST-STK_378" nillable="false"/>
          <xs:element name="P1116051" type="Da_Ne_368" nillable="false">
            <xs:annotation>
              <xs:documentation>
						DA=, NE=2
					</xs:documentation>
            </xs:annotation>
          </xs:element>
          <xs:element name="P1116052" type="POVEZANOST-STK_378" nillable="false">
            <xs:annotation>
              <xs:documentation>
						Poslovna = 1, Rodbinska = 2, Poslovna i rodbinska = 3, Ostala = 4, Nije primjenjivo = 5
					</xs:documentation>
            </xs:annotation>
          </xs:element>
          <xs:element name="P1116053" type="Da_Ne_368" nillable="false">
            <xs:annotation>
              <xs:documentation>
						DA=1, NE=2
					</xs:documentation>
            </xs:annotation>
          </xs:element>
          <xs:element name="P1116054" type="Da_Ne_368" nillable="false">
            <xs:annotation>
              <xs:documentation>
						DA=1, NE=2
					</xs:documentation>
            </xs:annotation>
          </xs:element>
          <xs:element name="P1116055" type="int_6_POZ" nillable="false" minOccurs="0"/>
          <xs:element name="P1116056" type="int_6_POZZ" nillable="false" minOccurs="0"/>
          <xs:element name="P1116057" type="int_10_POZZ" nillable="false" minOccurs="0"/>
          <xs:element name="P1116058" type="Da_Ne_368" nillable="false">
            <xs:annotation>
              <xs:documentation>
						DA=1, NE=2
					</xs:documentation>
            </xs:annotation>
          </xs:element>
          <xs:element name="P1116059" type="int_3_POZ" nillable="false" minOccurs="0"/>
          <xs:element name="P1116060" type="int_6_POZZ" nillable="false" minOccurs="0"/>
          <xs:element name="P1116061" type="int_3_POZZ" nillable="false" minOccurs="0"/>
        </xs:all>
      </xs:complexType>
      <xs:complexType name="NadzorniOdbor_1000451">
        <xs:annotation>
          <xs:documentation>
				Nadzorni odbor
			</xs:documentation>
        </xs:annotation>
        <xs:all>
          <xs:element name="P1116062" type="nvarchar_30_2" nillable="false"/>
          <xs:element name="P1116063" type="oib" nillable="false"/>
          <xs:element name="P1116064" type="Titula_374" nillable="false"/>
          <xs:element name="P1116099"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SPOL-STK_375" nillable="false"/>
          <xs:element name="P1116066" type="DOB-STK_376" nillable="false"/>
          <xs:element name="P1116067" type="DRŽAVLJANSTVO-STK_377" nillable="false"/>
          <xs:element name="P1116068" type="Da_Ne_368" nillable="false">
            <xs:annotation>
              <xs:documentation>
						DA=1, NE=2
					</xs:documentation>
            </xs:annotation>
          </xs:element>
          <xs:element name="P1116069" type="Da_Ne_368" nillable="false">
            <xs:annotation>
              <xs:documentation>
						DA=1, NE=2
					</xs:documentation>
            </xs:annotation>
          </xs:element>
          <xs:element name="P1116070" type="Da_Ne_368" nillable="false">
            <xs:annotation>
              <xs:documentation>
						DA=1, NE=2
					</xs:documentation>
            </xs:annotation>
          </xs:element>
          <xs:element name="P1116071" type="Da_Ne_368" nillable="false">
            <xs:annotation>
              <xs:documentation>
						DA=1, NE=2
					</xs:documentation>
            </xs:annotation>
          </xs:element>
          <xs:element name="P1116072" type="int_6_POZZ" nillable="false"/>
          <xs:element name="P1116073" type="int_6_POZZ" nillable="false"/>
          <xs:element name="P1116074" type="Da_Ne_368" nillable="false">
            <xs:annotation>
              <xs:documentation>
						DA=1, NE=2
					</xs:documentation>
            </xs:annotation>
          </xs:element>
          <xs:element name="P1116075" type="POVEZANOST-STK_378" nillable="false"/>
          <xs:element name="P1116076" type="Da_Ne_368" nillable="false">
            <xs:annotation>
              <xs:documentation>
						DA=1, NE=2
					</xs:documentation>
            </xs:annotation>
          </xs:element>
          <xs:element name="P1116077" type="POVEZANOST-STK_378" nillable="false">
            <xs:annotation>
              <xs:documentation>
						Poslovna = 1, Rodbinska = 2, Poslovna i rodbinska = 3, Ostala = 4, Nije primjenjivo = 5
					</xs:documentation>
            </xs:annotation>
          </xs:element>
          <xs:element name="P1116078" type="Da_Ne_368" nillable="false">
            <xs:annotation>
              <xs:documentation>
						DA = 1, NE = 2
					</xs:documentation>
            </xs:annotation>
          </xs:element>
          <xs:element name="P1116079" type="Da_Ne_368" nillable="false">
            <xs:annotation>
              <xs:documentation>
						DA = 1, NE = 2
					</xs:documentation>
            </xs:annotation>
          </xs:element>
          <xs:element name="P1116080" type="ODBORI-STK_382" nillable="false">
            <xs:annotation>
              <xs:documentation>
						Revizijski odbor = 1, Odbor za imenovanja = 2, Odbor za nagrađivanja = 3, Revizijski odbor i odbor za imenovanja = 4, Revizijski odbor i odbor za nagrađivanja = 5, Odbor za imenovanja i odbor za nagrađivanja = 6, Ostalo = 7, Nije primjenjivo = 8
					</xs:documentation>
            </xs:annotation>
          </xs:element>
          <xs:element name="P1116081" type="Da_Ne_368" nillable="false">
            <xs:annotation>
              <xs:documentation>
						DA = 1, NE = 2
					</xs:documentation>
            </xs:annotation>
          </xs:element>
          <xs:element name="P1116082" type="int_6_POZ" nillable="false" minOccurs="0"/>
          <xs:element name="P1116083" type="int_6_POZZ" nillable="false" minOccurs="0"/>
          <xs:element name="P1116084" type="int_6_POZZ" nillable="false" minOccurs="0"/>
          <xs:element name="P1116085" type="Da_Ne_368" nillable="false">
            <xs:annotation>
              <xs:documentation>
						DA = 1, NE = 2
					</xs:documentation>
            </xs:annotation>
          </xs:element>
          <xs:element name="P1116086" type="int_6_POZ" nillable="false" minOccurs="0"/>
          <xs:element name="P1116087" type="int_10_POZZ" nillable="false" minOccurs="0"/>
          <xs:element name="P1116088" type="int_6_POZZ" nillable="false" minOccurs="0"/>
        </xs:all>
      </xs:complexType>
      <xs:complexType name="OdboriNO_1000422">
        <xs:annotation>
          <xs:documentation>
				Odbori nadzornog odbora
			</xs:documentation>
        </xs:annotation>
        <xs:all>
          <xs:element name="P1114491" type="Da_Ne_368" nillable="false">
            <xs:annotation>
              <xs:documentation>
						DA=1, NE=2 -&gt; Ako je odgovor NE, ne odgovara se na pitanja od 4.2., 42.1. i 4.2.2.
					</xs:documentation>
            </xs:annotation>
          </xs:element>
          <xs:element name="P1114494" type="int_6_POZ" nillable="false" minOccurs="0"/>
          <xs:element name="P1114495" type="int_6_POZZ" nillable="false" minOccurs="0"/>
          <xs:element name="P1114497" type="int_6_POZZ" nillable="false" minOccurs="0"/>
          <xs:element name="P1114500" type="Da_Ne_NijePrimjenjivo_389" nillable="false">
            <xs:annotation>
              <xs:documentation>
						DA = 1, NE = 2, 3=Nije primjenjivo
					</xs:documentation>
            </xs:annotation>
          </xs:element>
          <xs:element name="P1114504"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06" type="Da_Ne_NijePrimjenjivo_389" nillable="false">
            <xs:annotation>
              <xs:documentation>
						DA=1, NE=2, Nije primjenjivo=3 -&gt; Ako je odgovor NE, ne odgovara se na pitanja 4.5. i 4.5.1.
					</xs:documentation>
            </xs:annotation>
          </xs:element>
          <xs:element name="P1114507" type="int_6_POZ" nillable="false" minOccurs="0"/>
          <xs:element name="P1114508" type="int_6_POZZ" nillable="false" minOccurs="0"/>
          <xs:element name="P1114509" type="Da_Ne_NijePrimjenjivo_389" nillable="false">
            <xs:annotation>
              <xs:documentation>
						DA=1, NE=2, 3=Nije primjenjivo
					</xs:documentation>
            </xs:annotation>
          </xs:element>
          <xs:element name="P1114510" type="Da_Ne_NijePrimjenjivo_389" nillable="false">
            <xs:annotation>
              <xs:documentation>
						DA = 1, NE = 2, Nije primjenjivo = 3
					</xs:documentation>
            </xs:annotation>
          </xs:element>
          <xs:element name="P1114511" type="Da_Ne_368" nillable="false">
            <xs:annotation>
              <xs:documentation>
						DA=1, NE=2 -&gt; Ako je odgovor NE, ne odgovara se na pitanja 4.8., 4.8.1. i 4.8.2.
					</xs:documentation>
            </xs:annotation>
          </xs:element>
          <xs:element name="P1114512" type="int_6_POZ" nillable="false" minOccurs="0"/>
          <xs:element name="P1114513" type="int_6_POZZ" nillable="false" minOccurs="0"/>
          <xs:element name="P1114514" type="int_6_POZZ" nillable="false" minOccurs="0"/>
          <xs:element name="P1114515" type="Da_Ne_NijePrimjenjivo_389" nillable="false">
            <xs:annotation>
              <xs:documentation>
						DA=1, NE=2, Nije primjenjivo=3
					</xs:documentation>
            </xs:annotation>
          </xs:element>
          <xs:element name="P1114516"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17" type="Da_Ne_NijePrimjenjivo_389" nillable="false">
            <xs:annotation>
              <xs:documentation>
						DA=1, NE=2, 3= Nije primjenjivo
					</xs:documentation>
            </xs:annotation>
          </xs:element>
          <xs:element name="P1114518" type="int_6_POZ" nillable="false" minOccurs="0"/>
          <xs:element name="P1114519" type="int_6_POZZ" nillable="false" minOccurs="0"/>
          <xs:element name="P1114526" type="Da_Ne_NijePrimjenjivo_389" nillable="false">
            <xs:annotation>
              <xs:documentation>
						DA=1, NE=2, Nije primjenjivo=3 -&gt; Ako je odgovor NE, na sljedeće pitanje 4.12.1 se ne odgovara.
					</xs:documentation>
            </xs:annotation>
          </xs:element>
          <xs:element name="P1114527" type="Da_Ne_NijePrimjenjivo_389" nillable="false">
            <xs:annotation>
              <xs:documentation>
						DA = 1, NE = 2, Nije primjenjivo = 3
					</xs:documentation>
            </xs:annotation>
          </xs:element>
          <xs:element name="P1114528" type="Da_Ne_368" nillable="false">
            <xs:annotation>
              <xs:documentation>
						DA=1, NE=2
					</xs:documentation>
            </xs:annotation>
          </xs:element>
          <xs:element name="P1114529" type="int_6_POZ" nillable="false" minOccurs="0"/>
          <xs:element name="P1114530" type="int_6_POZZ" nillable="false" minOccurs="0"/>
          <xs:element name="P1114531" type="int_6_POZZ" nillable="false" minOccurs="0"/>
          <xs:element name="P1114532" type="Da_Ne_NijePrimjenjivo_389" nillable="false">
            <xs:annotation>
              <xs:documentation>
						DA=1, NE=2, Nije primjenjivo=3
					</xs:documentation>
            </xs:annotation>
          </xs:element>
          <xs:element name="P1114533" type="Mjesto_javne_objave_STK_372" nillable="false"/>
          <xs:element name="P1114534" type="Da_Ne_NijePrimjenjivo_389" nillable="false">
            <xs:annotation>
              <xs:documentation>
						DA=1, NE=2, Nije primjenjivo=3
					</xs:documentation>
            </xs:annotation>
          </xs:element>
          <xs:element name="P1114535" type="int_6_POZ" nillable="false" minOccurs="0"/>
          <xs:element name="P1114536" type="int_6_POZZ" nillable="false" minOccurs="0"/>
          <xs:element name="P1114537" type="Da_Ne_368" nillable="false">
            <xs:annotation>
              <xs:documentation>
						 DA = 1, NE = 2
					</xs:documentation>
            </xs:annotation>
          </xs:element>
          <xs:element name="P1114538" type="int_6_POZZ" nillable="false" minOccurs="0"/>
          <xs:element name="P1114539" type="int_6_POZZ" nillable="false" minOccurs="0"/>
          <xs:element name="P1114540" type="Da_Ne_NijePrimjenjivo_389" nillable="false">
            <xs:annotation>
              <xs:documentation>
						DA=1, NE=2, Nije primjenjivo=3
					</xs:documentation>
            </xs:annotation>
          </xs:element>
        </xs:all>
      </xs:complexType>
      <xs:complexType name="SjedniceUpraveINO_1000423">
        <xs:annotation>
          <xs:documentation>
				Sjednice uprave i nadzornog odbora
			</xs:documentation>
        </xs:annotation>
        <xs:all>
          <xs:element name="P1114541" type="Da_Ne_368" nillable="false">
            <xs:annotation>
              <xs:documentation>
						DA=1, NE=2 -&gt; Ispunjavaju samo oni izdavatelji koji imaju 2 ili više članova Uprave (u sheet-u Osnovni podaci pitanje 1.4. veće ili jednako 2)
					</xs:documentation>
            </xs:annotation>
          </xs:element>
          <xs:element name="P1114542" type="int_3_POZZ" nillable="false"/>
          <xs:element name="P1114543" type="int_3_POZZ" nillable="false" minOccurs="0"/>
          <xs:element name="P1114544" type="Da_Ne_368" nillable="false">
            <xs:annotation>
              <xs:documentation>
						DA=1, NE=2 -&gt; Ako je odgovor NE, ne odgovara se na pitanje 5.3.1.
					</xs:documentation>
            </xs:annotation>
          </xs:element>
          <xs:element name="P1114545" type="Da_Ne_NijePrimjenjivo_389" nillable="false">
            <xs:annotation>
              <xs:documentation>
						 DA = 1, NE = 2, Nije primjenjivo=3
					</xs:documentation>
            </xs:annotation>
          </xs:element>
          <xs:element name="P1114546" type="Da_Ne_368" nillable="false">
            <xs:annotation>
              <xs:documentation>
						DA=1, NE=2 -&gt; Ispunjavaju samo oni izdavatelji koji imaju 2 ili više članova NO (u sheet Osnovni podaci su naveli više od jednog člana NO-a)
					</xs:documentation>
            </xs:annotation>
          </xs:element>
          <xs:element name="P1114547" type="int_3_POZZ" nillable="false"/>
          <xs:element name="P1114548" type="int_6_POZZ" nillable="false" minOccurs="0"/>
          <xs:element name="P1114549" type="Da_Ne_368" nillable="false">
            <xs:annotation>
              <xs:documentation>
						DA=1, NE=2 -&gt; Ako je odgovor NE, na pitanje 5.6.1. se odgovara Nije primjenjivo
					</xs:documentation>
            </xs:annotation>
          </xs:element>
          <xs:element name="P1114550" type="Da_Ne_NijePrimjenjivo_389" nillable="false">
            <xs:annotation>
              <xs:documentation>
						DA = 1, NE = 2, Nije primjenjivo=3
					</xs:documentation>
            </xs:annotation>
          </xs:element>
          <xs:element name="P1114551" type="int_3_POZZ" nillable="false" minOccurs="0"/>
        </xs:all>
      </xs:complexType>
      <xs:complexType name="StrukturaUpraveINO_1000424">
        <xs:annotation>
          <xs:documentation>
				Struktura uprave i nadzornog odbora
			</xs:documentation>
        </xs:annotation>
        <xs:all>
          <xs:element name="P1114276" type="Da_Ne_368" nillable="false">
            <xs:annotation>
              <xs:documentation>
						DA=1, NE=2 -&gt; Ako je odgovor NE, ne odgovara se na pitanje 6.1.1.
					</xs:documentation>
            </xs:annotation>
          </xs:element>
          <xs:element name="P1114277" type="int_2_POZ" nillable="false" minOccurs="0"/>
          <xs:element name="P1114279" type="Da_Ne_368" nillable="false">
            <xs:annotation>
              <xs:documentation>
						DA=1, NE=2 -&gt; Ako je odgovor NE, ne odgovara se na pitanje 6.2.1.
					</xs:documentation>
            </xs:annotation>
          </xs:element>
          <xs:element name="P1114282" type="int_2_POZ" nillable="false" minOccurs="0"/>
          <xs:element name="P1114290" type="Da_Ne_368" nillable="false">
            <xs:annotation>
              <xs:documentation>
						DA=1, NE=2
					</xs:documentation>
            </xs:annotation>
          </xs:element>
          <xs:element name="P1114291" type="Da_Ne_368" nillable="false">
            <xs:annotation>
              <xs:documentation>
						DA=1, NE=2
					</xs:documentation>
            </xs:annotation>
          </xs:element>
          <xs:element name="P1114292" type="Da_Ne_368" nillable="false">
            <xs:annotation>
              <xs:documentation>
						DA=1, NE=2
					</xs:documentation>
            </xs:annotation>
          </xs:element>
          <xs:element name="P1114293" type="Da_Ne_368" nillable="false">
            <xs:annotation>
              <xs:documentation>
						DA=1, NE=2 -&gt; Ako je odgovor NE, onda se ne odgovara na sljedeća 3 pitanja (6.7, 6.7.1. 6.7.2)
					</xs:documentation>
            </xs:annotation>
          </xs:element>
          <xs:element name="P1115997" type="int_10_POZ" nillable="false" minOccurs="0"/>
          <xs:element name="P1115998" type="int_10_POZZ" nillable="false" minOccurs="0"/>
          <xs:element name="P1115999" type="int_10_POZZ" nillable="false" minOccurs="0"/>
          <xs:element name="P1114303" type="Da_Ne_368" nillable="false">
            <xs:annotation>
              <xs:documentation>
						DA = 1, NE = 2 -&gt; Ako je odgovor NE, onda se ne odgovara na sljedeća 3 pitanja (6.9., 6.9.1., 6.9.2.)
					</xs:documentation>
            </xs:annotation>
          </xs:element>
          <xs:element name="P1116000" type="int_10_POZ" nillable="false" minOccurs="0"/>
          <xs:element name="P1116001" type="int_10_POZZ" nillable="false" minOccurs="0"/>
          <xs:element name="P1116002" type="int_10_POZZ" nillable="false" minOccurs="0"/>
          <xs:element name="P1114304" type="Da_Ne_368" nillable="false">
            <xs:annotation>
              <xs:documentation>
						DA = 1, NE = 2 -&gt; Ako je odgovor NE, onda se ne odgovara na sljedeća 3 pitanja (6.11, 6.11.1, 6.11.2)
					</xs:documentation>
            </xs:annotation>
          </xs:element>
          <xs:element name="P1116003" type="int_10_POZ" nillable="false" minOccurs="0"/>
          <xs:element name="P1116004" type="int_10_POZZ" nillable="false" minOccurs="0"/>
          <xs:element name="P1116005" type="int_10_POZZ" nillable="false" minOccurs="0"/>
          <xs:element name="P1114314" type="Da_Ne_368" nillable="false">
            <xs:annotation>
              <xs:documentation>
						 DA = 1, NE = 2 -&gt; Ako je odgovor NE, ne odgovara se na sljedeće pitanje 6.12.1.
					</xs:documentation>
            </xs:annotation>
          </xs:element>
          <xs:element name="P1116006" type="int_10_POZ" nillable="false" minOccurs="0"/>
          <xs:element name="P1114315" type="Da_Ne_368" nillable="false">
            <xs:annotation>
              <xs:documentation>
						DA = 1, NE = 2 -&gt; Ako je odgovor NE, ne odgovara se na sljedeća 3 pitanja (6.14., 6.14.1, 6.14.2)
					</xs:documentation>
            </xs:annotation>
          </xs:element>
          <xs:element name="P1116007" type="int_10_POZ" nillable="false" minOccurs="0"/>
          <xs:element name="P1116008" type="int_10_POZZ" nillable="false" minOccurs="0"/>
          <xs:element name="P1116009" type="int_10_POZZ" nillable="false" minOccurs="0"/>
          <xs:element name="P1114316" type="Da_Ne_368" nillable="false">
            <xs:annotation>
              <xs:documentation>
						Postoji barem jedan član uprave koji je opozvan prije isteka mandata, tijekom godine -&gt; Ako je odgovor NE, ne odgovara se na sljedeća 4 pitanja (6.16, 6.16.1, 6.16.2, 6.17)
					</xs:documentation>
            </xs:annotation>
          </xs:element>
          <xs:element name="P1116010" type="int_10_POZ" nillable="false" minOccurs="0"/>
          <xs:element name="P1116011" type="int_10_POZZ" nillable="false" minOccurs="0"/>
          <xs:element name="P1116012" type="int_10_POZZ" nillable="false" minOccurs="0"/>
          <xs:element name="P1114520" type="Razlozi_opoziva_članova_uprave_383" nillable="false">
            <xs:annotation>
              <xs:documentation>
						1 = gruba povreda dužnosti, 2 = nesposobnost za uredno obavljanje poslova društva, 3 = izglasavanje nepovjerenja u GS društva, 4 = ostalo, 5=Nije primjenjivo
					</xs:documentation>
            </xs:annotation>
          </xs:element>
          <xs:element name="P1114317" type="Da_Ne_368" nillable="false">
            <xs:annotation>
              <xs:documentation>
						DA=1, NE=2 -&gt; Ako je odgovor NE, ne odgovara se na sljedeća 4 pitanja (6.19., 6.19.1., 6.19.2., 6.20.)
					</xs:documentation>
            </xs:annotation>
          </xs:element>
          <xs:element name="P1116013" type="int_10_POZ" nillable="false" minOccurs="0"/>
          <xs:element name="P1116014" type="int_10_POZZ" nillable="false" minOccurs="0"/>
          <xs:element name="P1116015" type="int_10_POZZ" nillable="false" minOccurs="0"/>
          <xs:element name="P1114521" type="Razlozi_otkaza_uprava_388" nillable="false">
            <xs:annotation>
              <xs:documentation>
						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
					</xs:documentation>
            </xs:annotation>
          </xs:element>
          <xs:element name="P1114318" type="Da_Ne_368" nillable="false">
            <xs:annotation>
              <xs:documentation>
						DA=1, NE=2 -&gt; Ako je odgovor NE, ne odgovara se na sljedeća 3 pitanja (6.22., 6.22.1., 6.22.2.)
					</xs:documentation>
            </xs:annotation>
          </xs:element>
          <xs:element name="P1116016" type="int_10_POZ" nillable="false" minOccurs="0"/>
          <xs:element name="P1116017" type="int_10_POZZ" nillable="false" minOccurs="0"/>
          <xs:element name="P1116018" type="int_10_POZZ" nillable="false" minOccurs="0"/>
          <xs:element name="P1114522" type="Da_Ne_368" nillable="false">
            <xs:annotation>
              <xs:documentation>
						DA=1, NE=2 -&gt; Ako je odgovor NE, ne odgovara se na sljedeća 3 pitanja (6.24., 6.24.1., 6.24.2.)
					</xs:documentation>
            </xs:annotation>
          </xs:element>
          <xs:element name="P1116019" type="int_10_POZ" nillable="false" minOccurs="0"/>
          <xs:element name="P1116020" type="int_10_POZZ" nillable="false" minOccurs="0"/>
          <xs:element name="P1116021" type="int_10_POZZ" nillable="false" minOccurs="0"/>
          <xs:element name="P1114319" type="Da_Ne_368" nillable="false">
            <xs:annotation>
              <xs:documentation>
						DA=1, NE=2 -&gt; Ako je odgovor NE, ne odgovara se na sljedeće pitanje 6.25.1.
					</xs:documentation>
            </xs:annotation>
          </xs:element>
          <xs:element name="P1116022" type="int_10_POZ" nillable="false" minOccurs="0"/>
          <xs:element name="P1114523" type="Da_Ne_368" nillable="false">
            <xs:annotation>
              <xs:documentation>
						DA = 1, NE = 2 -&gt; Ako je odgovor NE, ne odgovara se na sljedeća 3 pitanja (6.27., 6.27.1., 6.27.2.)
					</xs:documentation>
            </xs:annotation>
          </xs:element>
          <xs:element name="P1116023" type="int_10_POZ" nillable="false" minOccurs="0"/>
          <xs:element name="P1116024" type="int_10_POZZ" nillable="false" minOccurs="0"/>
          <xs:element name="P1116025" type="int_10_POZZ" nillable="false" minOccurs="0"/>
          <xs:element name="P1114524" type="Da_Ne_368" nillable="false">
            <xs:annotation>
              <xs:documentation>
						DA=1, NE=2 -&gt; Ako je odgovor NE, ne odgovara se na sljedeća 4 pitanja (6.29., 6.29.1., 6.29.2., 6.30.)
					</xs:documentation>
            </xs:annotation>
          </xs:element>
          <xs:element name="P1116026" type="int_10_POZ" nillable="false" minOccurs="0"/>
          <xs:element name="P1116027" type="int_10_POZZ" nillable="false" minOccurs="0"/>
          <xs:element name="P1116028" type="int_10_POZZ" nillable="false" minOccurs="0"/>
          <xs:element name="P1114525" type="Razlozi_opoziva_članova_NO_385" nillable="false">
            <xs:annotation>
              <xs:documentation>
						1 = gruba povreda dužnosti, 2 = nesposobnost za uredno obavljanje poslova društva, 3 = izglasavanje nepovjerenja u GS društva, 4 = opoziv od strane suda, 5 =ostalo, 6=Nije primjenjivo
					</xs:documentation>
            </xs:annotation>
          </xs:element>
          <xs:element name="P1114336" type="Da_Ne_368" nillable="false">
            <xs:annotation>
              <xs:documentation>
						DA=1, NE=2 -&gt; Ako je odgovor NE, ne odgovara se na sljedeća 4 pitanja (6.32., 6.32.1., 6.32.2., 6.33.), 
					</xs:documentation>
            </xs:annotation>
          </xs:element>
          <xs:element name="P1116029" type="int_10_POZ" nillable="false" minOccurs="0"/>
          <xs:element name="P1116030" type="int_10_POZZ" nillable="false" minOccurs="0"/>
          <xs:element name="P1116031" type="int_10_POZZ" nillable="false" minOccurs="0"/>
          <xs:element name="P1114552" type="Razlozi_davanja_otkaza_članova_NO_386" nillable="false">
            <xs:annotation>
              <xs:documentation>
						1 = osobni razlozi,  2 = promjena dioničarske strukture, 3 = osobni razlozi i promjena dioničarske strukture, 4= ništa od navedenog, 5= ostalo, 6= Nije primjenjivo
					</xs:documentation>
            </xs:annotation>
          </xs:element>
          <xs:element name="P1114553"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10= Nije primjenjivo
					</xs:documentation>
            </xs:annotation>
          </xs:element>
          <xs:element name="P1114554"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5"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6"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7"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8"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9"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60"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321" type="Da_Ne_368" nillable="false">
            <xs:annotation>
              <xs:documentation>
						DA=1, NE=2 -&gt; Ako je odgovor NE, ne odgovara se na sljedeće pitanje 6.42.1.
					</xs:documentation>
            </xs:annotation>
          </xs:element>
          <xs:element name="P1114335" type="decimal_5_2_POZ" nillable="false" minOccurs="0"/>
          <xs:element name="P1114322" type="Da_Ne_368" nillable="false">
            <xs:annotation>
              <xs:documentation>
						DA=1, NE=2 -&gt; Ako je odgovor NE, ne odgovara se na sljedeće pitanje 6.43.1.
					</xs:documentation>
            </xs:annotation>
          </xs:element>
          <xs:element name="P1114334" type="decimal_5_2_POZ" nillable="false" minOccurs="0"/>
          <xs:element name="P1114323" type="Da_Ne_368" nillable="false">
            <xs:annotation>
              <xs:documentation>
						DA=1, NE=2 -&gt; Ako je odgovor NE, ne odgovara se na sljedeće pitanje 6.44.1.
					</xs:documentation>
            </xs:annotation>
          </xs:element>
          <xs:element name="P1114333" type="decimal_5_2_POZ" nillable="false" minOccurs="0"/>
          <xs:element name="P1114324" type="Da_Ne_368" nillable="false">
            <xs:annotation>
              <xs:documentation>
						DA=1, NE=2 -&gt; Ako je odgovor NE, ne odgovara se na sljedeće pitanje 6.45.1.
					</xs:documentation>
            </xs:annotation>
          </xs:element>
          <xs:element name="P1114332" type="decimal_5_2_POZ" nillable="false" minOccurs="0"/>
          <xs:element name="P1114325" type="Da_Ne_368" nillable="false">
            <xs:annotation>
              <xs:documentation>
						DA=1, NE=2 -&gt; Ako je odgovor NE, ne odgovara se na sljedeće pitanje 6.46.1.
					</xs:documentation>
            </xs:annotation>
          </xs:element>
          <xs:element name="P1114331" type="decimal_5_2_POZ" nillable="false" minOccurs="0"/>
          <xs:element name="P1114326" type="Da_Ne_368" nillable="false">
            <xs:annotation>
              <xs:documentation>
						DA=1, NE=2 -&gt; Ako je odgovor NE, ne odgovara se na sljedeće pitanje 6.47.1.
					</xs:documentation>
            </xs:annotation>
          </xs:element>
          <xs:element name="P1114330" type="decimal_5_2_POZ" nillable="false" minOccurs="0"/>
        </xs:all>
      </xs:complexType>
      <xs:complexType name="Naknade_1000425">
        <xs:annotation>
          <xs:documentation>
				Naknade
			</xs:documentation>
        </xs:annotation>
        <xs:all>
          <xs:element name="P1114386" type="Da_Ne_368" nillable="false">
            <xs:annotation>
              <xs:documentation>
						DA=1, NE=2 -&gt; Ako je odgovor NE, na sljedeće pitanje (7.1.1.) se odgovara  s Nije primjenjivo.
					</xs:documentation>
            </xs:annotation>
          </xs:element>
          <xs:element name="P111438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390" type="Da_Ne_368" nillable="false">
            <xs:annotation>
              <xs:documentation>
						DA=1, NE=2
					</xs:documentation>
            </xs:annotation>
          </xs:element>
          <xs:element name="P1114392"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00" type="Da_Ne_368" nillable="false">
            <xs:annotation>
              <xs:documentation>
						DA=1, NE=2
					</xs:documentation>
            </xs:annotation>
          </xs:element>
          <xs:element name="P1114411" type="decimal_16_2_POZZ" nillable="false" minOccurs="0"/>
          <xs:element name="P1114414" type="decimal_16_2_POZZ" nillable="false" minOccurs="0"/>
          <xs:element name="P1114417" type="Da_Ne_368" nillable="false">
            <xs:annotation>
              <xs:documentation>
						DA=1, NE=2 -&gt; Ako je odgovor NE, na sljedeće pitanja (7.4.1) se ne odgovara.
					</xs:documentation>
            </xs:annotation>
          </xs:element>
          <xs:element name="P1114419" type="decimal_16_2_POZ" nillable="false" minOccurs="0"/>
          <xs:element name="P1114420" type="Da_Ne_368" nillable="false">
            <xs:annotation>
              <xs:documentation>
						DA=1, NE=2 -&gt; Ako je odgovor NE, ne odgovara se na pitanja 7.5.1. i 7.5.2.
					</xs:documentation>
            </xs:annotation>
          </xs:element>
          <xs:element name="P1114421" type="int_10_POZ" nillable="false" minOccurs="0"/>
          <xs:element name="P1114422" type="decimal_16_2_POZ" nillable="false" minOccurs="0"/>
          <xs:element name="P1114424" type="Da_Ne_368" nillable="false">
            <xs:annotation>
              <xs:documentation>
						DA=1, NE=2 -&gt; Ako je odgovor NE, na sljedeće pitanje (7.6.1.) se ne odgovara.
					</xs:documentation>
            </xs:annotation>
          </xs:element>
          <xs:element name="P1114425" type="decimal_16_2_POZ" nillable="false" minOccurs="0"/>
          <xs:element name="P1114426" type="Da_Ne_368" nillable="false">
            <xs:annotation>
              <xs:documentation>
						DA=1, NE=2 -&gt; Ako je odgovor NE, na sljedeće pitanje ( 7.7.1.) se ne odgovara.
					</xs:documentation>
            </xs:annotation>
          </xs:element>
          <xs:element name="P1114427" type="decimal_16_2_POZ" nillable="false" minOccurs="0"/>
          <xs:element name="P1114432" type="Da_Ne_368" nillable="false">
            <xs:annotation>
              <xs:documentation>
						DA=1, NE=2 -&gt; Ako je odgovor NE, na sljedeće pitanje (7.8.1) se ne odgovara.
					</xs:documentation>
            </xs:annotation>
          </xs:element>
          <xs:element name="P1114436" type="decimal_16_2_POZ" nillable="false" minOccurs="0"/>
          <xs:element name="P1114437" type="Da_Ne_368" nillable="false">
            <xs:annotation>
              <xs:documentation>
						DA=1, NE=2
					</xs:documentation>
            </xs:annotation>
          </xs:element>
          <xs:element name="P1114447" type="Da_Ne_368" nillable="false">
            <xs:annotation>
              <xs:documentation>
						DA=1, NE=2
					</xs:documentation>
            </xs:annotation>
          </xs:element>
          <xs:element name="P1114450"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53" type="Određivanje_visine_primitaka_NO_381" nillable="false">
            <xs:annotation>
              <xs:documentation>
						Statut = 1, Glavna skupština = 2, Ostalo = 3, Nije primjenjivo=4
					</xs:documentation>
            </xs:annotation>
          </xs:element>
          <xs:element name="P1114455" type="Da_Ne_368" nillable="false">
            <xs:annotation>
              <xs:documentation>
						 DA = 1, NE = 2. -&gt; Ako je odgovor NE, na sljedeće pitanje (7.12.1) se ne odgovara.
					</xs:documentation>
            </xs:annotation>
          </xs:element>
          <xs:element name="P111445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60" type="Da_Ne_368" nillable="false">
            <xs:annotation>
              <xs:documentation>
						DA=1, N=2 -&gt; Ako je odgovor NE, na sljedeće pitanje (7.13.1 ) se ne odgovara.
					</xs:documentation>
            </xs:annotation>
          </xs:element>
          <xs:element name="P1114463" type="decimal_16_2_POZ" nillable="false" minOccurs="0"/>
          <xs:element name="P1114464" type="Da_Ne_368" nillable="false">
            <xs:annotation>
              <xs:documentation>
						DA=1, NE=2 -&gt; Ako je odgovor NE, na sljedeće pitanje (7.14.1) se ne odgovara.
					</xs:documentation>
            </xs:annotation>
          </xs:element>
          <xs:element name="P1114465" type="decimal_16_2_POZ" nillable="false" minOccurs="0"/>
          <xs:element name="P1114471" type="Da_Ne_368" nillable="false">
            <xs:annotation>
              <xs:documentation>
						DA=1, NE=2
					</xs:documentation>
            </xs:annotation>
          </xs:element>
          <xs:element name="P1114472" type="Da_Ne_368" nillable="false">
            <xs:annotation>
              <xs:documentation>
						DA=1, NE=2 -&gt; Ako je odgovor NE, na sljedeća pitanja (7.16.1 i 7.16.2.) se ne odgovara.
					</xs:documentation>
            </xs:annotation>
          </xs:element>
          <xs:element name="P1114474" type="decimal_16_2_POZZ" nillable="false" minOccurs="0"/>
          <xs:element name="P1114476" type="decimal_16_2_POZZ" nillable="false" minOccurs="0"/>
          <xs:element name="P1114486" type="Da_Ne_368" nillable="false">
            <xs:annotation>
              <xs:documentation>
						DA=1, NE=2 -&gt; Ako je odgovor NE, na sljedeće pitanje (7.17.1) se ne odgovara.
					</xs:documentation>
            </xs:annotation>
          </xs:element>
          <xs:element name="P1114488" type="decimal_16_2_POZ" nillable="false" minOccurs="0"/>
          <xs:element name="P1114492" type="Da_Ne_368" nillable="false">
            <xs:annotation>
              <xs:documentation>
						DA=1, NE=2 -&gt; Ako je odgovor NE, na sljedeće pitanja (7.18.1 i 7.18.2) se ne odgovara.
					</xs:documentation>
            </xs:annotation>
          </xs:element>
          <xs:element name="P1114496" type="int_10_POZ" nillable="false" minOccurs="0"/>
          <xs:element name="P1114493" type="decimal_16_2_POZ" nillable="false" minOccurs="0"/>
          <xs:element name="P1114498" type="Da_Ne_368" nillable="false">
            <xs:annotation>
              <xs:documentation>
						DA=1, NE=2 -&gt; Ako je odgovor NE, na sljedeće pitanje (7.19.1) se ne odgovara.
					</xs:documentation>
            </xs:annotation>
          </xs:element>
          <xs:element name="P1114499" type="decimal_16_2_POZ" nillable="false" minOccurs="0"/>
          <xs:element name="P1114501" type="Da_Ne_368" nillable="false">
            <xs:annotation>
              <xs:documentation>
						DA=1, NE=2 -&gt; Ako je odgovor NE, na sljedeće pitanje (7.20.1) se ne odgovara.
					</xs:documentation>
            </xs:annotation>
          </xs:element>
          <xs:element name="P1114502" type="decimal_16_2_POZ" nillable="false" minOccurs="0"/>
          <xs:element name="P1114503" type="Da_Ne_368" nillable="false">
            <xs:annotation>
              <xs:documentation>
						DA=1, NE=2 -&gt; Ako je odgovor NE, na sljedeće pitanje (7.21.1) se ne odgovara.
					</xs:documentation>
            </xs:annotation>
          </xs:element>
          <xs:element name="P1114505" type="decimal_16_2_POZ" nillable="false" minOccurs="0"/>
        </xs:all>
      </xs:complexType>
      <xs:complexType name="Opcije_1000426">
        <xs:annotation>
          <xs:documentation>
				Opcije
			</xs:documentation>
        </xs:annotation>
        <xs:all>
          <xs:element name="P1114369" type="Da_Ne_368" nillable="false">
            <xs:annotation>
              <xs:documentation>
						DA=1, NE=2 -&gt; Ako je odgovor na ovo pitanje NE ne odgovara se na pitanja 8.1.1., 8.1.2., 8.1.3. i 8.1.4.
					</xs:documentation>
            </xs:annotation>
          </xs:element>
          <xs:element name="P1114473" type="datum" nillable="false" minOccurs="0">
            <xs:annotation>
              <xs:documentation>
						Datum usvajanja Plana opcijske nagrade (Opcijskog plana) uprave
					</xs:documentation>
            </xs:annotation>
          </xs:element>
          <xs:element name="P1114375" type="int_2_POZZ" nillable="false" minOccurs="0">
            <xs:annotation>
              <xs:documentation>
						Broj članova uprave koji su imali opcije izdavatelja (sklopljen opcijski ugovor) na kraju godine
					</xs:documentation>
            </xs:annotation>
          </xs:element>
          <xs:element name="P1114376" type="int_2_POZZ" nillable="false" minOccurs="0">
            <xs:annotation>
              <xs:documentation>
						Broj članova uprave koji su koristili opcije izdavatelja tijekom godine
					</xs:documentation>
            </xs:annotation>
          </xs:element>
          <xs:element name="P1114475" type="decimal_16_2_POZZ" nillable="false" minOccurs="0">
            <xs:annotation>
              <xs:documentation>
						Tržišna vrijednost dionica od korištenih opcija za članove uprave u trenutku korištenja (realizacije opcije).
					</xs:documentation>
            </xs:annotation>
          </xs:element>
          <xs:element name="P1114477" type="Da_Ne_368" nillable="false">
            <xs:annotation>
              <xs:documentation>
						DA = 1, NE = 2 -&gt; Ako je odgovor NE, ne odgovara se na pitanja 8.2.1., 8.2.2, 8.2.3 i 8.2.4.
					</xs:documentation>
            </xs:annotation>
          </xs:element>
          <xs:element name="P1114478" type="datum" nillable="false" minOccurs="0">
            <xs:annotation>
              <xs:documentation>
						Datum usvajanja Plana opcijske nagrade (Opcijskog plana) višeg rukovodstva
					</xs:documentation>
            </xs:annotation>
          </xs:element>
          <xs:element name="P1114377" type="int_2_POZZ" nillable="false" minOccurs="0"/>
          <xs:element name="P1114378" type="int_2_POZZ" nillable="false" minOccurs="0">
            <xs:annotation>
              <xs:documentation>
						Broj članova višeg rukovodstva koji su koristili opcije izdavatelja tijekom godine
					</xs:documentation>
            </xs:annotation>
          </xs:element>
          <xs:element name="P1114481" type="decimal_16_2_POZZ" nillable="false" minOccurs="0">
            <xs:annotation>
              <xs:documentation>
						Tržišna vrijednost dionica od korištenih opcija za članove višeg rukovodstva u trenutku korištenja (realizacije opcije).
					</xs:documentation>
            </xs:annotation>
          </xs:element>
        </xs:all>
      </xs:complexType>
      <xs:complexType name="GSPojedinacno_1000452">
        <xs:annotation>
          <xs:documentation>
				GS Pojedinačno
			</xs:documentation>
        </xs:annotation>
        <xs:all>
          <xs:element name="P1116089" type="datum" nillable="false"/>
          <xs:element name="P1116090" type="Da_Ne_368" nillable="false">
            <xs:annotation>
              <xs:documentation>
						DA = 1, NE = 2
					</xs:documentation>
            </xs:annotation>
          </xs:element>
          <xs:element name="P1116091" type="decimal_5_2_POZZ" nillable="false"/>
          <xs:element name="P1116092" type="decimal_4_2_POZZ" nillable="false" minOccurs="0"/>
          <xs:element name="P1116093" type="decimal_4_2_POZZ" nillable="false" minOccurs="0"/>
          <xs:element name="P1116094" type="decimal_4_2_POZZ" nillable="false" minOccurs="0"/>
          <xs:element name="P1116095" type="int_6_POZZ" nillable="false"/>
          <xs:element name="P1116096" type="Da_Ne_368" nillable="false">
            <xs:annotation>
              <xs:documentation>
						DA = 1, NE = 2. 
					</xs:documentation>
            </xs:annotation>
          </xs:element>
          <xs:element name="P1116097" type="status_protuprijedloga_380" nillable="false">
            <xs:annotation>
              <xs:documentation>
						Svi su usvojeni=1, Djelomično su usvojeni=2, Niti jedan nije usvojen =3, Nije primjenjivo
					</xs:documentation>
            </xs:annotation>
          </xs:element>
        </xs:all>
      </xs:complexType>
      <xs:complexType name="GSOpce_1000427">
        <xs:annotation>
          <xs:documentation>
				Glavna skupština opće
			</xs:documentation>
        </xs:annotation>
        <xs:all>
          <xs:element name="P1114352" type="Da_Ne_368" nillable="false">
            <xs:annotation>
              <xs:documentation>
						Izdavatelj ima interni propis rada glavne skupštine -&gt; Ako je odgovor NE, ne odgovara se na sljedeća 2 pitanja (9.1.1. i 9.1.2.)
					</xs:documentation>
            </xs:annotation>
          </xs:element>
          <xs:element name="P1114361" type="datum" nillable="false" minOccurs="0">
            <xs:annotation>
              <xs:documentation>
						Datum usvajanja internog propisa rada glavne skupštine
					</xs:documentation>
            </xs:annotation>
          </xs:element>
          <xs:element name="P1114353" type="Da_Ne_NijePrimjenjivo_389" nillable="false">
            <xs:annotation>
              <xs:documentation>
						 DA = 1, NE = 2, Nije primjenjivo=3
					</xs:documentation>
            </xs:annotation>
          </xs:element>
          <xs:element name="P1114354" type="Da_Ne_368" nillable="false">
            <xs:annotation>
              <xs:documentation>
						DA = 1, NE = 2 -&gt; Ako je odgovor na ovo pitanje NE, na sljedeće pitanje se odgovara Društvo je u stečaju ili Ostalo
					</xs:documentation>
            </xs:annotation>
          </xs:element>
          <xs:element name="P1114357" type="Razlozi_neodržavanja_GS_369" nillable="false">
            <xs:annotation>
              <xs:documentation>
						Ako se tijekom godine nije održala niti jedna glavna skupština, navesti razloge neodržavanja
					</xs:documentation>
            </xs:annotation>
          </xs:element>
        </xs:all>
      </xs:complexType>
      <xs:complexType name="VlastiteDionice_1000429">
        <xs:annotation>
          <xs:documentation>
				Vlastite dionice
			</xs:documentation>
        </xs:annotation>
        <xs:all>
          <xs:element name="P1114394" type="Da_Ne_368" nillable="false">
            <xs:annotation>
              <xs:documentation>
						DA = 1, NE = 2 -&gt;  Ako je odgovor na ovo pitanje DA obvezno se odgovara na sljedeće pitanje (10.1.1.). Ako je odgovor na ovo pitanje NE na sljedeće pitanje (10.1.1.) se ne odgovara.
					</xs:documentation>
            </xs:annotation>
          </xs:element>
          <xs:element name="P1114396" type="decimal_16_2" nillable="false" minOccurs="0">
            <xs:annotation>
              <xs:documentation>
						Zarada od stjecanja vlastitih dionica tijekom godine, u kunama
					</xs:documentation>
            </xs:annotation>
          </xs:element>
          <xs:element name="P1114397" type="Da_Ne_368" nillable="false">
            <xs:annotation>
              <xs:documentation>
						DA = 1, NE = 2 -&gt; Ako je odgovor NE,  ne odgovara se na pitanje 10.3.
					</xs:documentation>
            </xs:annotation>
          </xs:element>
          <xs:element name="P1114398" type="decimal_16_2" nillable="false" minOccurs="0">
            <xs:annotation>
              <xs:documentation>
						Zarada od otpuštanja vlastitih dionica tijekom godine, u kunama
					</xs:documentation>
            </xs:annotation>
          </xs:element>
          <xs:element name="P1114399" type="Da_Ne_368" nillable="false">
            <xs:annotation>
              <xs:documentation>
						 DA = 1, NE = 2 -&gt; Ako je odgovor NE, ne odgovara se na slijedeće pitanje (10.4.)
					</xs:documentation>
            </xs:annotation>
          </xs:element>
          <xs:element name="P1114403" type="datum" nillable="false" minOccurs="0">
            <xs:annotation>
              <xs:documentation>
						Datum usvajanja Programa otkupa vlastitih dionica
					</xs:documentation>
            </xs:annotation>
          </xs:element>
          <xs:element name="P1114408" type="Da_Ne_368" nillable="false">
            <xs:annotation>
              <xs:documentation>
						 DA = 1, NE = 2 -&gt; Ako je odgovor NE, ne odgovara se na pitanje 10.5.1.
					</xs:documentation>
            </xs:annotation>
          </xs:element>
          <xs:element name="P1114409" type="decimal_16_2" nillable="false" minOccurs="0">
            <xs:annotation>
              <xs:documentation>
						Zarada od stjecanja vlastitih dionica tijekom godine izvan uređenog tržišta ZSE, u kunama
					</xs:documentation>
            </xs:annotation>
          </xs:element>
          <xs:element name="P1114415" type="Da_Ne_368" nillable="false">
            <xs:annotation>
              <xs:documentation>
						Izdavatelj je otpuštao vlastite dionice izvan uređenog tržišta ZSE -&gt; Ako je odgovor NE, ne odgovara se na pitanje 10.6.1.
					</xs:documentation>
            </xs:annotation>
          </xs:element>
          <xs:element name="P1114416" type="decimal_16_2" nillable="false" minOccurs="0">
            <xs:annotation>
              <xs:documentation>
						Zarada od otpuštanja vlastitih dionica tijekom godine izvan uređenog tržišta ZSE, u kunama
					</xs:documentation>
            </xs:annotation>
          </xs:element>
          <xs:element name="P1114423" type="Način_stjecanja_vlastitih_dionica_379" nillable="false">
            <xs:annotation>
              <xs:documentation>
						Na temelju ovlasti GS = 1, Bez dobivene ovlasti GS = 2 , Nije primjenjivo = 3 -&gt; Ako je odgovor na pitanje 10.1. NE, odgovara se sa Nije primjenjivo
					</xs:documentation>
            </xs:annotation>
          </xs:element>
        </xs:all>
      </xs:complexType>
      <xs:complexType name="KontrolaIRizici_1000430">
        <xs:annotation>
          <xs:documentation>
				Kontrola i rizici
			</xs:documentation>
        </xs:annotation>
        <xs:all>
          <xs:element name="P1114362" type="Naziv_revizorskog_društva_371" nillable="false">
            <xs:annotation>
              <xs:documentation>
						Naziv revizorskog društva -&gt; 0=Deloitte, 1=EY, 2=PwC, 3=KPMG, 4=BDO, 5=Grant Thornton, 6=Dva revizora od kojih je 1 Big Four, 7=Dva revizora od kojih nijedan nije Big Four, 8=Ostalo,9=Ostalo 
					</xs:documentation>
            </xs:annotation>
          </xs:element>
          <xs:element name="P1114363" type="int_2_POZZ" nillable="false">
            <xs:annotation>
              <xs:documentation>
						Broj godina korištenja usluga istog revizorskog društva
					</xs:documentation>
            </xs:annotation>
          </xs:element>
          <xs:element name="P1114364" type="int_2_POZZ" nillable="false">
            <xs:annotation>
              <xs:documentation>
						Broj godina korištenja usluga istog ovlaštenog revizora u istom revizorskom društvu
					</xs:documentation>
            </xs:annotation>
          </xs:element>
          <xs:element name="P1114365" type="decimal_16_2_POZZ" nillable="false">
            <xs:annotation>
              <xs:documentation>
						Bruto novčani iznos plaćen revizorskom društvu za pružene usluge revizije tijekom godine, u kunama
					</xs:documentation>
            </xs:annotation>
          </xs:element>
          <xs:element name="P1114366" type="Da_Ne_368" nillable="false">
            <xs:annotation>
              <xs:documentation>
						Revizorsko društvo pružalo je dodatne usluge izdavatelju koje nisu revizorske  -&gt; Ako je odgovor na ovo pitanje DA, obvezno se odgovara na sljedeće pitanje (11.4.1.) i odgovor mora biti veći od 0.
					</xs:documentation>
            </xs:annotation>
          </xs:element>
          <xs:element name="P1114367" type="decimal_16_2_POZ" nillable="false" minOccurs="0">
            <xs:annotation>
              <xs:documentation>
						Bruto novčani iznos plaćen revizorskom društvu za ostale pružene usluge tijekom godine, u kunama
					</xs:documentation>
            </xs:annotation>
          </xs:element>
          <xs:element name="P1114368" type="Mjesto_javne_objave_STK_372" nillable="false">
            <xs:annotation>
              <xs:documentation>
						Mjesto javne objave novčanog iznosa plaćenog revizorskom društvu za pružene revizorske uslug -&gt; Vlastite internet stranice=1, ZSE=2, SRPI=3, Vlastite internet stranice i ZSE=4, Vlastite internet stranice, ZSE i SRPI=5, Vlastite internet stranice i SRPI=6, ZSE i SRPI=7, Nije javno objavljeno=8, Ostalo=9, Nije primjenjivo=10
					</xs:documentation>
            </xs:annotation>
          </xs:element>
          <xs:element name="P1114370" type="Da_Ne_368" nillable="false">
            <xs:annotation>
              <xs:documentation>
						DA = 1, NE = 2 -&gt; Ako je odgovor na ovo pitanje DA, obvezno se odgovara na sljedeće pitanje (11.6.1.) 
					</xs:documentation>
            </xs:annotation>
          </xs:element>
          <xs:element name="P1114371" type="int_10_POZ" nillable="false" minOccurs="0">
            <xs:annotation>
              <xs:documentation>
						Broj zaposlenih unutar sustava unutarnje kontrole
					</xs:documentation>
            </xs:annotation>
          </xs:element>
          <xs:element name="P1114372" type="Da_Ne_368" nillable="false">
            <xs:annotation>
              <xs:documentation>
						DA = 1, NE = 2 -&gt; Ako je odgovor na ovo pitanje DA, obvezno se odgovara na sljedeće pitanje (11.7.1.) te odgovor mora biti veći od 0.
					</xs:documentation>
            </xs:annotation>
          </xs:element>
          <xs:element name="P1114373" type="int_10_POZ" nillable="false" minOccurs="0">
            <xs:annotation>
              <xs:documentation>
						Broj zaposlenih unutar sustava unutarnje revizije
					</xs:documentation>
            </xs:annotation>
          </xs:element>
          <xs:element name="P1114374" type="Da_Ne_368" nillable="false">
            <xs:annotation>
              <xs:documentation>
						Izdavatelj je imenovao osobu zaduženu za upravljanje rizicima -&gt; DA = 1, NE = 2 
					</xs:documentation>
            </xs:annotation>
          </xs:element>
          <xs:element name="P1114379" type="Rizici_STK_373" nillable="false">
            <xs:annotation>
              <xs:documentation>
						Najzastupljeniji rizik u poslovanju izdavatelja su -&gt; Rizik likvidnosti = 1, Kreditni rizik = 2, Kamatni rizik = 3, Operativni rizik = 4, Politički rizik = 5, Rizik makroekonomskog okruženja = 6, Reputacijski rizik = 7, Ostali rizici=8
					</xs:documentation>
            </xs:annotation>
          </xs:element>
          <xs:element name="P1114380" type="int_3_POZZ" nillable="false" minOccurs="0"/>
          <xs:element name="P1114381" type="int_3_POZZ" nillable="false" minOccurs="0"/>
          <xs:element name="P1114382" type="int_3_POZZ" nillable="false" minOccurs="0">
            <xs:annotation>
              <xs:documentation>
						Koliko se puta revizijski odbor sastao s revizorom društva tijekom godine -&gt; Ako je odgovor na pitanje 4.1. (Izdavatelj ima osnovan revizijski odbor) DA, ovo polje ne smije biti prazno.
					</xs:documentation>
            </xs:annotation>
          </xs:element>
        </xs:all>
      </xs:complexType>
      <xs:complexType name="SukobInteresa_1000432">
        <xs:annotation>
          <xs:documentation>
				Sukob interesa
			</xs:documentation>
        </xs:annotation>
        <xs:all>
          <xs:element name="P1114337" type="Da_Ne_368" nillable="false">
            <xs:annotation>
              <xs:documentation>
						DA = 1, NE = 2 -&gt; Ako je odgovor na ovo pitanje DA, odgovor na sljedeće pitanje (13.1.1.) mora biti veći od 0. Ako je odgovor na ovo pitanje NE, ne odgovara se na sljedeće pitanje (13.1.1.) 
					</xs:documentation>
            </xs:annotation>
          </xs:element>
          <xs:element name="P1114338" type="decimal_16_2_POZ" nillable="false" minOccurs="0"/>
          <xs:element name="P1114339" type="Da_Ne_368" nillable="false">
            <xs:annotation>
              <xs:documentation>
						DA=1, NE=2 -&gt; Ako je odgovor na ovo pitanje DA, odgovor na sljedeće pitanje (13.2.1.) mora biti veći od 0. Ako je odgovor na ovo pitanje NE, na sljedeće pitanje (13.2.1.) se ne odgovara.
					</xs:documentation>
            </xs:annotation>
          </xs:element>
          <xs:element name="P1114340" type="decimal_16_2_POZ" nillable="false" minOccurs="0"/>
          <xs:element name="P1114341" type="Da_Ne_368" nillable="false">
            <xs:annotation>
              <xs:documentation>
						DA = 1, NE = 2 -&gt; Ako je odgovor na ovo pitanje DA, odgovor na sljedeće pitanje (13.3.1.) mora biti veći od 0. Ako je odgovor na ovo pitanje NE, ne odgovara se na sljedeće pitanje (13.3.1.).
					</xs:documentation>
            </xs:annotation>
          </xs:element>
          <xs:element name="P1114342" type="decimal_16_2_POZ" nillable="false" minOccurs="0"/>
          <xs:element name="P1114343" type="Da_Ne_368" nillable="false">
            <xs:annotation>
              <xs:documentation>
						DA = 1, NE = 2 -&gt; Ako je odgovor na ovo pitanje DA, odgovor na sljedeće pitanje (13.4.1.) mora biti veći od 0.Ako je odgovor na ovo pitanje NE, ne odgovara se na sljedeće pitanje (13.4.1.) 
					</xs:documentation>
            </xs:annotation>
          </xs:element>
          <xs:element name="P1114344" type="decimal_16_2_POZ" nillable="false" minOccurs="0"/>
          <xs:element name="P1114345" type="Da_Ne_368" nillable="false">
            <xs:annotation>
              <xs:documentation>
						 DA = 1, NE = 2
					</xs:documentation>
            </xs:annotation>
          </xs:element>
          <xs:element name="P1114346" type="Da_Ne_368" nillable="false">
            <xs:annotation>
              <xs:documentation>
						 DA = 1, NE = 2 -&gt; Ako je odgovor na ovo pitanje DA, odgovor na sljedeće pitanje  (13.6.1.) mora biti veći od 0. Ako je odgovor na ovo pitanje NE na sljedeće  pitanje 13.6.1. se ne odgovara, a na pitanje 13.6.5. se odgovara s Nije primjenjivo.
					</xs:documentation>
            </xs:annotation>
          </xs:element>
          <xs:element name="P1114347" type="int_2_POZ" nillable="false" minOccurs="0">
            <xs:annotation>
              <xs:documentation>
						Broj prijavljenih sukoba interesa tijekom godine -&gt; Broj mora biti jednak zbroju sljedeća tri odgovora (13.6.2, 13.6.3 i 13.6.4.)
					</xs:documentation>
            </xs:annotation>
          </xs:element>
          <xs:element name="P1114348" type="int_2_POZZ" nillable="false" minOccurs="0"/>
          <xs:element name="P1114349" type="int_2_POZZ" nillable="false" minOccurs="0">
            <xs:annotation>
              <xs:documentation>
						Broj prijavljenih sukoba interesa tijekom godine - od strane nadzornog odbora -&gt; Broj mora biti manji ili jednak broju pod 13.6.1.
					</xs:documentation>
            </xs:annotation>
          </xs:element>
          <xs:element name="P1114350" type="int_2_POZZ" nillable="false" minOccurs="0">
            <xs:annotation>
              <xs:documentation>
						Broj prijavljenih sukoba interesa tijekom godine - od strane višeg rukovodstva -&gt; Broj mora biti manji ili jednak broju pod 13.6.1.
					</xs:documentation>
            </xs:annotation>
          </xs:element>
          <xs:element name="P1114351" type="Da_Ne_NijePrimjenjivo_389" nillable="false">
            <xs:annotation>
              <xs:documentation>
						DA = 1, NE = 2, Nije primjenjivo=3 -&gt; Ako je odgovor na pitanje 13.6. DA, na ovo pitanje se odgovara DA ili NE. Ako je odgovor na pitanje 13.6. NE na pitanje 13.6.5. se odgovara s Nije primjenjivo
					</xs:documentation>
            </xs:annotation>
          </xs:element>
        </xs:all>
      </xs:complexType>
      <xs:complexType name="OdnosiSUlagateljima_1000431">
        <xs:annotation>
          <xs:documentation>
				Odnosi s ulagateljima
			</xs:documentation>
        </xs:annotation>
        <xs:all>
          <xs:element name="P1114355" type="Da_Ne_368" nillable="false"/>
          <xs:element name="P1114356" type="Da_Ne_368" nillable="false"/>
          <xs:element name="P1114358" type="Da_Ne_368" nillable="false"/>
          <xs:element name="P1114359" type="int_10_POZZ" nillable="false">
            <xs:annotation>
              <xs:documentation>
						Broj konferencija za novinare koje je izdavatelj održao tijekom godine -&gt;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 
					</xs:documentation>
            </xs:annotation>
          </xs:element>
          <xs:element name="P1114360" type="Razlozi_sazivanja_konferencija_za_novinare_370" nillable="false">
            <xs:annotation>
              <xs:documentation>
						Razlozi sazivanja konferencija za novinare -&gt;  predstavljanje rezultata poslovanja=1, prezentiranje značajnih poslova i investicija=2, prezentiranje novih proizvoda i novih ponuda=3, Ostalo=4, Nije primjenjivo=5
					</xs:documentation>
            </xs:annotation>
          </xs:element>
        </xs:all>
      </xs:complexType>
      <xs:complexType name="Dividenda_1000434">
        <xs:annotation>
          <xs:documentation>
				Dividenda
			</xs:documentation>
        </xs:annotation>
        <xs:all>
          <xs:element name="P1114327" type="Isplata_dividende_STK_392" nillable="false">
            <xs:annotation>
              <xs:documentation>
						Isplata dividende = 1, Dodjela dionica = 2, Isplata dividende i dodjela dionica =3, Isplata dobiti u stvarima=4, Ostalo = 5, Nije primjenjivo=6 -&gt; Unosi se informacija o načinu podjele dobiti. Ako je ostvaren gubitak, na ovo pitanje (15.1) odgovara se s Nije primjenjivo.
					</xs:documentation>
            </xs:annotation>
          </xs:element>
          <xs:element name="P1114328" type="Da_Ne_368" nillable="false">
            <xs:annotation>
              <xs:documentation>
						DA = 1, NE = 2 -&gt; Ako je odgovor NE na pitanje 14.3. se ne odgovara 
					</xs:documentation>
            </xs:annotation>
          </xs:element>
          <xs:element name="P1114329" type="decimal_16_2_POZ" nillable="false" minOccurs="0"/>
        </xs:all>
      </xs:complexType>
      <xs:complexType name="Kodeks_1000433">
        <xs:annotation>
          <xs:documentation>
				Kodeks
			</xs:documentation>
        </xs:annotation>
        <xs:all>
          <xs:element name="P1114311" type="Da_Ne_NijePrimjenjivo_389" nillable="false">
            <xs:annotation>
              <xs:documentation>
						Ako je odgovor na pitanje 1.1. NE (izdavatelj nema internetsku stranicu), na ovo pitanje se odgovara s Nije primjenjivo. -&gt; DA = 1, NE = 2, Nije primjenjivo=3 
					</xs:documentation>
            </xs:annotation>
          </xs:element>
          <xs:element name="P1114312" type="Da_Ne_368" nillable="false">
            <xs:annotation>
              <xs:documentation>
						DA = 1, NE = 2 -&gt;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
					</xs:documentation>
            </xs:annotation>
          </xs:element>
          <xs:element name="P1114313" type="Kodeks_STK_391" nillable="false">
            <xs:annotation>
              <xs:documentation>
						Interni kodeks = 1, Kodeks korporativnog upravljanja trgovačkim društvima u kojima RH ima dionice ili udjele = 2, Kodeks koji se primjenjuje u grani industrije kojoj izdavatelj pripada = 3, Ostalo = 4, Nije primjenjivo=5
					</xs:documentation>
            </xs:annotation>
          </xs:element>
        </xs:all>
      </xs:complexType>
    </xs:schema>
  </Schema>
  <Map ID="1" Name="GIKU-UOP-DION_Map" RootElement="GIKU-UOP-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210" dataDxfId="209">
  <autoFilter ref="B3:AM4" xr:uid="{00000000-0009-0000-0100-000003000000}"/>
  <tableColumns count="38">
    <tableColumn id="1" xr3:uid="{00000000-0010-0000-2000-000001000000}" uniqueName="P1116039" name="P1116039" dataDxfId="208">
      <xmlColumnPr mapId="1" xpath="/GIKU-UOP-DION/Uprava_1000450/P1116039" xmlDataType="string"/>
    </tableColumn>
    <tableColumn id="2" xr3:uid="{00000000-0010-0000-2000-000002000000}" uniqueName="P1116040" name="P1116040" dataDxfId="207">
      <xmlColumnPr mapId="1" xpath="/GIKU-UOP-DION/Uprava_1000450/P1116040" xmlDataType="string"/>
    </tableColumn>
    <tableColumn id="27" xr3:uid="{00000000-0010-0000-2000-00001B000000}" uniqueName="0" name="Titula" dataDxfId="206"/>
    <tableColumn id="3" xr3:uid="{00000000-0010-0000-2000-000003000000}" uniqueName="P1116041" name="P1116041" dataDxfId="205">
      <calculatedColumnFormula>IF(D4="univ. bacc. oec.",1,IF(D4="mag. oec.",2,IF(D4="univ. Spec. Oec.",3,IF(D4="mr.sc.",4,IF(D4="dr. sc.",5,IF(D4="ostalo",6,0))))))</calculatedColumnFormula>
      <xmlColumnPr mapId="1" xpath="/GIKU-UOP-DION/Uprava_1000450/P1116041" xmlDataType="short"/>
    </tableColumn>
    <tableColumn id="25" xr3:uid="{00000000-0010-0000-2000-000019000000}" uniqueName="0" name="Stručna sprema" dataDxfId="204"/>
    <tableColumn id="42" xr3:uid="{00000000-0010-0000-2000-00002A000000}" uniqueName="P1116098" name="P1116098" dataDxfId="20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Uprava_1000450/P1116098" xmlDataType="short"/>
    </tableColumn>
    <tableColumn id="28" xr3:uid="{00000000-0010-0000-2000-00001C000000}" uniqueName="0" name="Spol" dataDxfId="202"/>
    <tableColumn id="4" xr3:uid="{00000000-0010-0000-2000-000004000000}" uniqueName="P1116042" name="P1116042" dataDxfId="201">
      <calculatedColumnFormula>IF(H4="Žensko",1,IF(H4="Muško",2,0))</calculatedColumnFormula>
      <xmlColumnPr mapId="1" xpath="/GIKU-UOP-DION/Uprava_1000450/P1116042" xmlDataType="short"/>
    </tableColumn>
    <tableColumn id="5" xr3:uid="{00000000-0010-0000-2000-000005000000}" uniqueName="0" name="Dob" dataDxfId="200"/>
    <tableColumn id="35" xr3:uid="{00000000-0010-0000-2000-000023000000}" uniqueName="P1116043" name="P1116043" dataDxfId="199">
      <calculatedColumnFormula>IF(J4="do 35 godina",1,IF(J4="od 36 do 45 godina",2,IF(J4="od 46 - 55 godina",3,IF(J4="iznad 56 godina",4,0))))</calculatedColumnFormula>
      <xmlColumnPr mapId="1" xpath="/GIKU-UOP-DION/Uprava_1000450/P1116043" xmlDataType="short"/>
    </tableColumn>
    <tableColumn id="6" xr3:uid="{00000000-0010-0000-2000-000006000000}" uniqueName="0" name="Državljanstvo" dataDxfId="198"/>
    <tableColumn id="36" xr3:uid="{00000000-0010-0000-2000-000024000000}" uniqueName="P1116044" name="P1116044" dataDxfId="197">
      <calculatedColumnFormula>IF(L4="Domaće",1,IF(L4="Strano",2,0))</calculatedColumnFormula>
      <xmlColumnPr mapId="1" xpath="/GIKU-UOP-DION/Uprava_1000450/P1116044" xmlDataType="short"/>
    </tableColumn>
    <tableColumn id="7" xr3:uid="{00000000-0010-0000-2000-000007000000}" uniqueName="0" name="Radni odnos" dataDxfId="196"/>
    <tableColumn id="37" xr3:uid="{00000000-0010-0000-2000-000025000000}" uniqueName="P1116045" name="P1116045" dataDxfId="195">
      <calculatedColumnFormula>IF(N4="DA",1,IF(N4="NE",2,0))</calculatedColumnFormula>
      <xmlColumnPr mapId="1" xpath="/GIKU-UOP-DION/Uprava_1000450/P1116045" xmlDataType="short"/>
    </tableColumn>
    <tableColumn id="8" xr3:uid="{00000000-0010-0000-2000-000008000000}" uniqueName="0" name="Dioničar" dataDxfId="194"/>
    <tableColumn id="39" xr3:uid="{00000000-0010-0000-2000-000027000000}" uniqueName="P1116046" name="P1116046" dataDxfId="193">
      <calculatedColumnFormula>IF(P4="DA",1,IF(P4="NE",2,0))</calculatedColumnFormula>
      <xmlColumnPr mapId="1" xpath="/GIKU-UOP-DION/Uprava_1000450/P1116046" xmlDataType="short"/>
    </tableColumn>
    <tableColumn id="9" xr3:uid="{00000000-0010-0000-2000-000009000000}" uniqueName="P1116047" name="P1116047" dataDxfId="192">
      <xmlColumnPr mapId="1" xpath="/GIKU-UOP-DION/Uprava_1000450/P1116047" xmlDataType="integer"/>
    </tableColumn>
    <tableColumn id="10" xr3:uid="{00000000-0010-0000-2000-00000A000000}" uniqueName="P1116048" name="P1116048" dataDxfId="191">
      <xmlColumnPr mapId="1" xpath="/GIKU-UOP-DION/Uprava_1000450/P1116048" xmlDataType="integer"/>
    </tableColumn>
    <tableColumn id="11" xr3:uid="{00000000-0010-0000-2000-00000B000000}" uniqueName="0" name="Povezanost - Uprava" dataDxfId="190"/>
    <tableColumn id="24" xr3:uid="{00000000-0010-0000-2000-000018000000}" uniqueName="P1116049" name="P1116049" dataDxfId="189">
      <calculatedColumnFormula>IF(T4="DA",1,IF(T4="NE",2,0))</calculatedColumnFormula>
      <xmlColumnPr mapId="1" xpath="/GIKU-UOP-DION/Uprava_1000450/P1116049" xmlDataType="short"/>
    </tableColumn>
    <tableColumn id="12" xr3:uid="{00000000-0010-0000-2000-00000C000000}" uniqueName="0" name="Vrsta povezanosti - Uprava" dataDxfId="188"/>
    <tableColumn id="26" xr3:uid="{00000000-0010-0000-2000-00001A000000}" uniqueName="P1116050" name="P1116050" dataDxfId="187">
      <calculatedColumnFormula>IF(V4="Poslovna",1,IF(V4="Rodbinska",2,IF(V4="Poslovna i rodbinska",3,IF(V4="Ostala",4,5))))</calculatedColumnFormula>
      <xmlColumnPr mapId="1" xpath="/GIKU-UOP-DION/Uprava_1000450/P1116050" xmlDataType="short"/>
    </tableColumn>
    <tableColumn id="13" xr3:uid="{00000000-0010-0000-2000-00000D000000}" uniqueName="0" name="Povezanost - NO" dataDxfId="186"/>
    <tableColumn id="29" xr3:uid="{00000000-0010-0000-2000-00001D000000}" uniqueName="P1116051" name="P1116051" dataDxfId="185">
      <calculatedColumnFormula>IF(X4="DA",1,IF(X4="NE",2,0))</calculatedColumnFormula>
      <xmlColumnPr mapId="1" xpath="/GIKU-UOP-DION/Uprava_1000450/P1116051" xmlDataType="short"/>
    </tableColumn>
    <tableColumn id="14" xr3:uid="{00000000-0010-0000-2000-00000E000000}" uniqueName="0" name="Vrsta povezanosti - NO" dataDxfId="184"/>
    <tableColumn id="30" xr3:uid="{00000000-0010-0000-2000-00001E000000}" uniqueName="P1116052" name="P1116052" dataDxfId="183">
      <calculatedColumnFormula>IF(Z4="Poslovna",1,IF(Z4="Rodbinska",2,IF(Z4="Poslovna i rodbinska",3,IF(Z4="Ostala",4,5))))</calculatedColumnFormula>
      <xmlColumnPr mapId="1" xpath="/GIKU-UOP-DION/Uprava_1000450/P1116052" xmlDataType="short"/>
    </tableColumn>
    <tableColumn id="15" xr3:uid="{00000000-0010-0000-2000-00000F000000}" uniqueName="0" name="Razrješnica" dataDxfId="182"/>
    <tableColumn id="31" xr3:uid="{00000000-0010-0000-2000-00001F000000}" uniqueName="P1116053" name="P1116053" dataDxfId="181">
      <calculatedColumnFormula>IF(AB4="DA",1,IF(AB4="NE",2,0))</calculatedColumnFormula>
      <xmlColumnPr mapId="1" xpath="/GIKU-UOP-DION/Uprava_1000450/P1116053" xmlDataType="short"/>
    </tableColumn>
    <tableColumn id="16" xr3:uid="{00000000-0010-0000-2000-000010000000}" uniqueName="0" name="Istovremeno član uprave" dataDxfId="180"/>
    <tableColumn id="32" xr3:uid="{00000000-0010-0000-2000-000020000000}" uniqueName="P1116054" name="P1116054" dataDxfId="179">
      <calculatedColumnFormula>IF(AD4="DA",1,IF(AD4="NE",2,0))</calculatedColumnFormula>
      <xmlColumnPr mapId="1" xpath="/GIKU-UOP-DION/Uprava_1000450/P1116054" xmlDataType="short"/>
    </tableColumn>
    <tableColumn id="17" xr3:uid="{00000000-0010-0000-2000-000011000000}" uniqueName="P1116055" name="P1116055" dataDxfId="178">
      <xmlColumnPr mapId="1" xpath="/GIKU-UOP-DION/Uprava_1000450/P1116055" xmlDataType="integer"/>
    </tableColumn>
    <tableColumn id="18" xr3:uid="{00000000-0010-0000-2000-000012000000}" uniqueName="P1116056" name="P1116056" dataDxfId="177">
      <xmlColumnPr mapId="1" xpath="/GIKU-UOP-DION/Uprava_1000450/P1116056" xmlDataType="integer"/>
    </tableColumn>
    <tableColumn id="19" xr3:uid="{00000000-0010-0000-2000-000013000000}" uniqueName="P1116057" name="P1116057" dataDxfId="176">
      <xmlColumnPr mapId="1" xpath="/GIKU-UOP-DION/Uprava_1000450/P1116057" xmlDataType="integer"/>
    </tableColumn>
    <tableColumn id="20" xr3:uid="{00000000-0010-0000-2000-000014000000}" uniqueName="0" name="Istovremeno član NO" dataDxfId="175"/>
    <tableColumn id="33" xr3:uid="{00000000-0010-0000-2000-000021000000}" uniqueName="P1116058" name="P1116058" dataDxfId="174">
      <calculatedColumnFormula>IF(AI4="DA",1,IF(AI4="NE",2,0))</calculatedColumnFormula>
      <xmlColumnPr mapId="1" xpath="/GIKU-UOP-DION/Uprava_1000450/P1116058" xmlDataType="short"/>
    </tableColumn>
    <tableColumn id="21" xr3:uid="{00000000-0010-0000-2000-000015000000}" uniqueName="P1116059" name="P1116059" dataDxfId="173">
      <xmlColumnPr mapId="1" xpath="/GIKU-UOP-DION/Uprava_1000450/P1116059" xmlDataType="integer"/>
    </tableColumn>
    <tableColumn id="22" xr3:uid="{00000000-0010-0000-2000-000016000000}" uniqueName="P1116060" name="P1116060" dataDxfId="172">
      <xmlColumnPr mapId="1" xpath="/GIKU-UOP-DION/Uprava_1000450/P1116060" xmlDataType="integer"/>
    </tableColumn>
    <tableColumn id="23" xr3:uid="{00000000-0010-0000-2000-000017000000}" uniqueName="P1116061" name="P1116061" dataDxfId="171">
      <xmlColumnPr mapId="1" xpath="/GIKU-UOP-DION/Uprava_1000450/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8" tableType="xml" totalsRowShown="0" headerRowDxfId="170" dataDxfId="169" tableBorderDxfId="168">
  <autoFilter ref="B3:AU8" xr:uid="{00000000-0009-0000-0100-00002C000000}"/>
  <tableColumns count="46">
    <tableColumn id="1" xr3:uid="{00000000-0010-0000-2100-000001000000}" uniqueName="P1116062" name="P1116062" dataDxfId="167">
      <xmlColumnPr mapId="1" xpath="/GIKU-UOP-DION/NadzorniOdbor_1000451/P1116062" xmlDataType="string"/>
    </tableColumn>
    <tableColumn id="2" xr3:uid="{00000000-0010-0000-2100-000002000000}" uniqueName="P1116063" name="P1116063" dataDxfId="166">
      <xmlColumnPr mapId="1" xpath="/GIKU-UOP-DION/NadzorniOdbor_1000451/P1116063" xmlDataType="string"/>
    </tableColumn>
    <tableColumn id="3" xr3:uid="{00000000-0010-0000-2100-000003000000}" uniqueName="0" name="Titula" dataDxfId="165"/>
    <tableColumn id="28" xr3:uid="{00000000-0010-0000-2100-00001C000000}" uniqueName="P1116064" name="P1116064" dataDxfId="164">
      <calculatedColumnFormula>IF(D4="univ. bacc. oec.",1,IF(D4="mag. oec.",2,IF(D4="univ. Spec. Oec.",3,IF(D4="mr.sc.",4,IF(D4="dr. sc.",5,IF(D4="ostalo",6,0))))))</calculatedColumnFormula>
      <xmlColumnPr mapId="1" xpath="/GIKU-UOP-DION/NadzorniOdbor_1000451/P1116064" xmlDataType="short"/>
    </tableColumn>
    <tableColumn id="31" xr3:uid="{00000000-0010-0000-2100-00001F000000}" uniqueName="0" name="Stručna sprema" dataDxfId="163"/>
    <tableColumn id="30" xr3:uid="{00000000-0010-0000-2100-00001E000000}" uniqueName="P1116099" name="P1116099" dataDxfId="162">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NadzorniOdbor_1000451/P1116099" xmlDataType="short"/>
    </tableColumn>
    <tableColumn id="4" xr3:uid="{00000000-0010-0000-2100-000004000000}" uniqueName="0" name="Spol" dataDxfId="161"/>
    <tableColumn id="29" xr3:uid="{00000000-0010-0000-2100-00001D000000}" uniqueName="P1116065" name="P1116065" dataDxfId="160">
      <calculatedColumnFormula>IF(H4="Žensko",1,IF(H4="Muško",2,0))</calculatedColumnFormula>
      <xmlColumnPr mapId="1" xpath="/GIKU-UOP-DION/NadzorniOdbor_1000451/P1116065" xmlDataType="short"/>
    </tableColumn>
    <tableColumn id="5" xr3:uid="{00000000-0010-0000-2100-000005000000}" uniqueName="0" name="Dob - NO" dataDxfId="159"/>
    <tableColumn id="32" xr3:uid="{00000000-0010-0000-2100-000020000000}" uniqueName="P1116066" name="P1116066" dataDxfId="158">
      <calculatedColumnFormula>IF(J4="do 35 godina",1,IF(J4="od 36 do 45 godina",2,IF(J4="od 46 - 55 godina",3,IF(J4="iznad 56 godina",4,0))))</calculatedColumnFormula>
      <xmlColumnPr mapId="1" xpath="/GIKU-UOP-DION/NadzorniOdbor_1000451/P1116066" xmlDataType="short"/>
    </tableColumn>
    <tableColumn id="6" xr3:uid="{00000000-0010-0000-2100-000006000000}" uniqueName="0" name="Državljanstvo - NO" dataDxfId="157"/>
    <tableColumn id="33" xr3:uid="{00000000-0010-0000-2100-000021000000}" uniqueName="P1116067" name="P1116067" dataDxfId="156">
      <calculatedColumnFormula>IF(L4="Domaće",1,IF(L4="Strano",2,0))</calculatedColumnFormula>
      <xmlColumnPr mapId="1" xpath="/GIKU-UOP-DION/NadzorniOdbor_1000451/P1116067" xmlDataType="short"/>
    </tableColumn>
    <tableColumn id="7" xr3:uid="{00000000-0010-0000-2100-000007000000}" uniqueName="0" name="Radni odnos" dataDxfId="155"/>
    <tableColumn id="34" xr3:uid="{00000000-0010-0000-2100-000022000000}" uniqueName="P1116068" name="P1116068" dataDxfId="154">
      <calculatedColumnFormula>IF(N4="DA",1,IF(N4="NE",2,0))</calculatedColumnFormula>
      <xmlColumnPr mapId="1" xpath="/GIKU-UOP-DION/NadzorniOdbor_1000451/P1116068" xmlDataType="short"/>
    </tableColumn>
    <tableColumn id="8" xr3:uid="{00000000-0010-0000-2100-000008000000}" uniqueName="0" name="Dioničar" dataDxfId="153"/>
    <tableColumn id="35" xr3:uid="{00000000-0010-0000-2100-000023000000}" uniqueName="P1116069" name="P1116069" dataDxfId="152">
      <calculatedColumnFormula>IF(P4="DA",1,IF(P4="NE",2,0))</calculatedColumnFormula>
      <xmlColumnPr mapId="1" xpath="/GIKU-UOP-DION/NadzorniOdbor_1000451/P1116069" xmlDataType="short"/>
    </tableColumn>
    <tableColumn id="9" xr3:uid="{00000000-0010-0000-2100-000009000000}" uniqueName="0" name="Nezavisni član NO" dataDxfId="151"/>
    <tableColumn id="36" xr3:uid="{00000000-0010-0000-2100-000024000000}" uniqueName="P1116070" name="P1116070" dataDxfId="150">
      <calculatedColumnFormula>IF(R4="DA",1,IF(R4="NE",2,0))</calculatedColumnFormula>
      <xmlColumnPr mapId="1" xpath="/GIKU-UOP-DION/NadzorniOdbor_1000451/P1116070" xmlDataType="short"/>
    </tableColumn>
    <tableColumn id="10" xr3:uid="{00000000-0010-0000-2100-00000A000000}" uniqueName="0" name="Predstavnik radnika" dataDxfId="149"/>
    <tableColumn id="37" xr3:uid="{00000000-0010-0000-2100-000025000000}" uniqueName="P1116071" name="P1116071" dataDxfId="148">
      <calculatedColumnFormula>IF(T4="DA",1,IF(T4="NE",2,0))</calculatedColumnFormula>
      <xmlColumnPr mapId="1" xpath="/GIKU-UOP-DION/NadzorniOdbor_1000451/P1116071" xmlDataType="short"/>
    </tableColumn>
    <tableColumn id="11" xr3:uid="{00000000-0010-0000-2100-00000B000000}" uniqueName="P1116072" name="P1116072" dataDxfId="147">
      <xmlColumnPr mapId="1" xpath="/GIKU-UOP-DION/NadzorniOdbor_1000451/P1116072" xmlDataType="integer"/>
    </tableColumn>
    <tableColumn id="12" xr3:uid="{00000000-0010-0000-2100-00000C000000}" uniqueName="P1116073" name="P1116073" dataDxfId="146">
      <xmlColumnPr mapId="1" xpath="/GIKU-UOP-DION/NadzorniOdbor_1000451/P1116073" xmlDataType="integer"/>
    </tableColumn>
    <tableColumn id="13" xr3:uid="{00000000-0010-0000-2100-00000D000000}" uniqueName="0" name="Povezanost - Uprava" dataDxfId="145"/>
    <tableColumn id="38" xr3:uid="{00000000-0010-0000-2100-000026000000}" uniqueName="P1116074" name="P1116074" dataDxfId="144">
      <calculatedColumnFormula>IF(X4="DA",1,IF(X4="NE",2,0))</calculatedColumnFormula>
      <xmlColumnPr mapId="1" xpath="/GIKU-UOP-DION/NadzorniOdbor_1000451/P1116074" xmlDataType="short"/>
    </tableColumn>
    <tableColumn id="14" xr3:uid="{00000000-0010-0000-2100-00000E000000}" uniqueName="0" name="Vrsta povezanosti - Uprava" dataDxfId="143"/>
    <tableColumn id="42" xr3:uid="{00000000-0010-0000-2100-00002A000000}" uniqueName="P1116075" name="P1116075" dataDxfId="142">
      <calculatedColumnFormula>IF(Z4="Poslovna",1,IF(Z4="Rodbinska",2,IF(Z4="Poslovna i rodbinska",3,IF(Z4="Ostala",4,5))))</calculatedColumnFormula>
      <xmlColumnPr mapId="1" xpath="/GIKU-UOP-DION/NadzorniOdbor_1000451/P1116075" xmlDataType="short"/>
    </tableColumn>
    <tableColumn id="15" xr3:uid="{00000000-0010-0000-2100-00000F000000}" uniqueName="0" name="Povezanost - NO" dataDxfId="141"/>
    <tableColumn id="43" xr3:uid="{00000000-0010-0000-2100-00002B000000}" uniqueName="P1116076" name="P1116076" dataDxfId="140">
      <calculatedColumnFormula>IF(AB4="DA",1,IF(AB4="NE",2,0))</calculatedColumnFormula>
      <xmlColumnPr mapId="1" xpath="/GIKU-UOP-DION/NadzorniOdbor_1000451/P1116076" xmlDataType="short"/>
    </tableColumn>
    <tableColumn id="16" xr3:uid="{00000000-0010-0000-2100-000010000000}" uniqueName="0" name="Vrsta povezanosti - NO" dataDxfId="139"/>
    <tableColumn id="44" xr3:uid="{00000000-0010-0000-2100-00002C000000}" uniqueName="P1116077" name="P1116077" dataDxfId="138">
      <calculatedColumnFormula>IF(AD4="Poslovna",1,IF(AD4="Rodbinska",2,IF(AD4="Poslovna i rodbinska",3,IF(AD4="Ostala",4,5))))</calculatedColumnFormula>
      <xmlColumnPr mapId="1" xpath="/GIKU-UOP-DION/NadzorniOdbor_1000451/P1116077" xmlDataType="short"/>
    </tableColumn>
    <tableColumn id="17" xr3:uid="{00000000-0010-0000-2100-000011000000}" uniqueName="0" name="Razrješnica" dataDxfId="137"/>
    <tableColumn id="45" xr3:uid="{00000000-0010-0000-2100-00002D000000}" uniqueName="P1116078" name="P1116078" dataDxfId="136">
      <calculatedColumnFormula>IF(AF4="DA",1,IF(AF4="NE",2,0))</calculatedColumnFormula>
      <xmlColumnPr mapId="1" xpath="/GIKU-UOP-DION/NadzorniOdbor_1000451/P1116078" xmlDataType="short"/>
    </tableColumn>
    <tableColumn id="18" xr3:uid="{00000000-0010-0000-2100-000012000000}" uniqueName="0" name="Član odbora" dataDxfId="135"/>
    <tableColumn id="46" xr3:uid="{00000000-0010-0000-2100-00002E000000}" uniqueName="P1116079" name="P1116079" dataDxfId="134">
      <calculatedColumnFormula>IF(AH4="DA",1,IF(AH4="NE",2,0))</calculatedColumnFormula>
      <xmlColumnPr mapId="1" xpath="/GIKU-UOP-DION/NadzorniOdbor_1000451/P1116079" xmlDataType="short"/>
    </tableColumn>
    <tableColumn id="19" xr3:uid="{00000000-0010-0000-2100-000013000000}" uniqueName="0" name="Naziv odbora" dataDxfId="133"/>
    <tableColumn id="47" xr3:uid="{00000000-0010-0000-2100-00002F000000}" uniqueName="P1116080" name="P1116080" dataDxfId="132">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1" xpath="/GIKU-UOP-DION/NadzorniOdbor_1000451/P1116080" xmlDataType="short"/>
    </tableColumn>
    <tableColumn id="20" xr3:uid="{00000000-0010-0000-2100-000014000000}" uniqueName="0" name="Istovremeno član NO" dataDxfId="131"/>
    <tableColumn id="48" xr3:uid="{00000000-0010-0000-2100-000030000000}" uniqueName="P1116081" name="P1116081" dataDxfId="130">
      <calculatedColumnFormula>IF(AL4="DA",1,IF(AL4="NE",2,0))</calculatedColumnFormula>
      <xmlColumnPr mapId="1" xpath="/GIKU-UOP-DION/NadzorniOdbor_1000451/P1116081" xmlDataType="short"/>
    </tableColumn>
    <tableColumn id="21" xr3:uid="{00000000-0010-0000-2100-000015000000}" uniqueName="P1116082" name="P1116082" dataDxfId="129">
      <xmlColumnPr mapId="1" xpath="/GIKU-UOP-DION/NadzorniOdbor_1000451/P1116082" xmlDataType="integer"/>
    </tableColumn>
    <tableColumn id="22" xr3:uid="{00000000-0010-0000-2100-000016000000}" uniqueName="P1116083" name="P1116083" dataDxfId="128">
      <xmlColumnPr mapId="1" xpath="/GIKU-UOP-DION/NadzorniOdbor_1000451/P1116083" xmlDataType="integer"/>
    </tableColumn>
    <tableColumn id="23" xr3:uid="{00000000-0010-0000-2100-000017000000}" uniqueName="P1116084" name="P1116084" dataDxfId="127">
      <xmlColumnPr mapId="1" xpath="/GIKU-UOP-DION/NadzorniOdbor_1000451/P1116084" xmlDataType="integer"/>
    </tableColumn>
    <tableColumn id="24" xr3:uid="{00000000-0010-0000-2100-000018000000}" uniqueName="0" name="Istovremeno član uprave" dataDxfId="126"/>
    <tableColumn id="49" xr3:uid="{00000000-0010-0000-2100-000031000000}" uniqueName="P1116085" name="P1116085" dataDxfId="125">
      <calculatedColumnFormula>IF(AQ4="DA",1,IF(AQ4="NE",2,0))</calculatedColumnFormula>
      <xmlColumnPr mapId="1" xpath="/GIKU-UOP-DION/NadzorniOdbor_1000451/P1116085" xmlDataType="short"/>
    </tableColumn>
    <tableColumn id="25" xr3:uid="{00000000-0010-0000-2100-000019000000}" uniqueName="P1116086" name="P1116086" dataDxfId="124">
      <xmlColumnPr mapId="1" xpath="/GIKU-UOP-DION/NadzorniOdbor_1000451/P1116086" xmlDataType="integer"/>
    </tableColumn>
    <tableColumn id="26" xr3:uid="{00000000-0010-0000-2100-00001A000000}" uniqueName="P1116087" name="P1116087" dataDxfId="123">
      <xmlColumnPr mapId="1" xpath="/GIKU-UOP-DION/NadzorniOdbor_1000451/P1116087" xmlDataType="integer"/>
    </tableColumn>
    <tableColumn id="27" xr3:uid="{00000000-0010-0000-2100-00001B000000}" uniqueName="P1116088" name="P1116088" dataDxfId="122">
      <xmlColumnPr mapId="1" xpath="/GIKU-UOP-DION/NadzorniOdbor_1000451/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9000000}" name="Table232" displayName="Table232" ref="B3:M5" tableType="xml" totalsRowShown="0" headerRowDxfId="50" dataDxfId="49">
  <autoFilter ref="B3:M5" xr:uid="{00000000-0009-0000-0100-0000E8000000}"/>
  <tableColumns count="12">
    <tableColumn id="1" xr3:uid="{00000000-0010-0000-D900-000001000000}" uniqueName="P1116089" name="P1116089" dataDxfId="48">
      <xmlColumnPr mapId="1" xpath="/GIKU-UOP-DION/GSPojedinacno_1000452/P1116089" xmlDataType="date"/>
    </tableColumn>
    <tableColumn id="2" xr3:uid="{00000000-0010-0000-D900-000002000000}" uniqueName="0" name="Predsjednik član" dataDxfId="47" dataCellStyle="Normal 3"/>
    <tableColumn id="10" xr3:uid="{00000000-0010-0000-D900-00000A000000}" uniqueName="P1116090" name="P1116090" dataDxfId="46">
      <calculatedColumnFormula>IF(C4="DA",1,IF(C4="NE",2,0))</calculatedColumnFormula>
      <xmlColumnPr mapId="1" xpath="/GIKU-UOP-DION/GSPojedinacno_1000452/P1116090" xmlDataType="short"/>
    </tableColumn>
    <tableColumn id="3" xr3:uid="{00000000-0010-0000-D900-000003000000}" uniqueName="P1116091" name="P1116091" dataDxfId="45">
      <xmlColumnPr mapId="1" xpath="/GIKU-UOP-DION/GSPojedinacno_1000452/P1116091" xmlDataType="decimal"/>
    </tableColumn>
    <tableColumn id="4" xr3:uid="{00000000-0010-0000-D900-000004000000}" uniqueName="P1116092" name="P1116092" dataDxfId="44">
      <xmlColumnPr mapId="1" xpath="/GIKU-UOP-DION/GSPojedinacno_1000452/P1116092" xmlDataType="decimal"/>
    </tableColumn>
    <tableColumn id="5" xr3:uid="{00000000-0010-0000-D900-000005000000}" uniqueName="P1116093" name="P1116093" dataDxfId="43">
      <xmlColumnPr mapId="1" xpath="/GIKU-UOP-DION/GSPojedinacno_1000452/P1116093" xmlDataType="decimal"/>
    </tableColumn>
    <tableColumn id="6" xr3:uid="{00000000-0010-0000-D900-000006000000}" uniqueName="P1116094" name="P1116094" dataDxfId="42">
      <xmlColumnPr mapId="1" xpath="/GIKU-UOP-DION/GSPojedinacno_1000452/P1116094" xmlDataType="decimal"/>
    </tableColumn>
    <tableColumn id="7" xr3:uid="{00000000-0010-0000-D900-000007000000}" uniqueName="P1116095" name="P1116095" dataDxfId="41">
      <xmlColumnPr mapId="1" xpath="/GIKU-UOP-DION/GSPojedinacno_1000452/P1116095" xmlDataType="integer"/>
    </tableColumn>
    <tableColumn id="8" xr3:uid="{00000000-0010-0000-D900-000008000000}" uniqueName="0" name="Protuprijedlozi" dataDxfId="40"/>
    <tableColumn id="11" xr3:uid="{00000000-0010-0000-D900-00000B000000}" uniqueName="P1116096" name="P1116096" dataDxfId="39">
      <calculatedColumnFormula>IF(J4="DA",1,IF(J4="NE",2,0))</calculatedColumnFormula>
      <xmlColumnPr mapId="1" xpath="/GIKU-UOP-DION/GSPojedinacno_1000452/P1116096" xmlDataType="short"/>
    </tableColumn>
    <tableColumn id="12" xr3:uid="{00000000-0010-0000-D900-00000C000000}" uniqueName="0" name="Status protuprijedloga" dataDxfId="38"/>
    <tableColumn id="9" xr3:uid="{00000000-0010-0000-D900-000009000000}" uniqueName="P1116097" name="P1116097" dataDxfId="37">
      <calculatedColumnFormula>IF(L4="Svi su usvojeni",1,IF(L4="Djelomično su usvojeni",2,IF(L4="Niti jedan nije usvojen",3,4)))</calculatedColumnFormula>
      <xmlColumnPr mapId="1" xpath="/GIKU-UOP-DION/GSPojedinacno_1000452/P1116097" xmlDataType="short"/>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P-DION/Izvjesce/Godina" xmlDataType="integer"/>
    </xmlCellPr>
  </singleXmlCell>
  <singleXmlCell id="2" xr6:uid="{00000000-000C-0000-FFFF-FFFF01000000}" r="C3" connectionId="0">
    <xmlCellPr id="1" xr6:uid="{00000000-0010-0000-0100-000001000000}" uniqueName="sif_ust">
      <xmlPr mapId="1"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0" xr6:uid="{00000000-000C-0000-FFFF-FFFFE5000000}" r="C2" connectionId="0">
    <xmlCellPr id="1" xr6:uid="{00000000-0010-0000-E500-000001000000}" uniqueName="P1114362">
      <xmlPr mapId="1" xpath="/GIKU-UOP-DION/KontrolaIRizici_1000430/P1114362" xmlDataType="short"/>
    </xmlCellPr>
  </singleXmlCell>
  <singleXmlCell id="241" xr6:uid="{00000000-000C-0000-FFFF-FFFFE6000000}" r="B3" connectionId="0">
    <xmlCellPr id="1" xr6:uid="{00000000-0010-0000-E600-000001000000}" uniqueName="P1114363">
      <xmlPr mapId="1" xpath="/GIKU-UOP-DION/KontrolaIRizici_1000430/P1114363" xmlDataType="integer"/>
    </xmlCellPr>
  </singleXmlCell>
  <singleXmlCell id="242" xr6:uid="{00000000-000C-0000-FFFF-FFFFE7000000}" r="B4" connectionId="0">
    <xmlCellPr id="1" xr6:uid="{00000000-0010-0000-E700-000001000000}" uniqueName="P1114364">
      <xmlPr mapId="1" xpath="/GIKU-UOP-DION/KontrolaIRizici_1000430/P1114364" xmlDataType="integer"/>
    </xmlCellPr>
  </singleXmlCell>
  <singleXmlCell id="243" xr6:uid="{00000000-000C-0000-FFFF-FFFFE8000000}" r="B5" connectionId="0">
    <xmlCellPr id="1" xr6:uid="{00000000-0010-0000-E800-000001000000}" uniqueName="P1114365">
      <xmlPr mapId="1" xpath="/GIKU-UOP-DION/KontrolaIRizici_1000430/P1114365" xmlDataType="decimal"/>
    </xmlCellPr>
  </singleXmlCell>
  <singleXmlCell id="244" xr6:uid="{00000000-000C-0000-FFFF-FFFFE9000000}" r="C6" connectionId="0">
    <xmlCellPr id="1" xr6:uid="{00000000-0010-0000-E900-000001000000}" uniqueName="P1114366">
      <xmlPr mapId="1" xpath="/GIKU-UOP-DION/KontrolaIRizici_1000430/P1114366" xmlDataType="short"/>
    </xmlCellPr>
  </singleXmlCell>
  <singleXmlCell id="245" xr6:uid="{00000000-000C-0000-FFFF-FFFFEA000000}" r="B7" connectionId="0">
    <xmlCellPr id="1" xr6:uid="{00000000-0010-0000-EA00-000001000000}" uniqueName="P1114367">
      <xmlPr mapId="1" xpath="/GIKU-UOP-DION/KontrolaIRizici_1000430/P1114367" xmlDataType="decimal"/>
    </xmlCellPr>
  </singleXmlCell>
  <singleXmlCell id="246" xr6:uid="{00000000-000C-0000-FFFF-FFFFEB000000}" r="C8" connectionId="0">
    <xmlCellPr id="1" xr6:uid="{00000000-0010-0000-EB00-000001000000}" uniqueName="P1114368">
      <xmlPr mapId="1" xpath="/GIKU-UOP-DION/KontrolaIRizici_1000430/P1114368" xmlDataType="short"/>
    </xmlCellPr>
  </singleXmlCell>
  <singleXmlCell id="247" xr6:uid="{00000000-000C-0000-FFFF-FFFFEC000000}" r="C9" connectionId="0">
    <xmlCellPr id="1" xr6:uid="{00000000-0010-0000-EC00-000001000000}" uniqueName="P1114370">
      <xmlPr mapId="1" xpath="/GIKU-UOP-DION/KontrolaIRizici_1000430/P1114370" xmlDataType="short"/>
    </xmlCellPr>
  </singleXmlCell>
  <singleXmlCell id="248" xr6:uid="{00000000-000C-0000-FFFF-FFFFED000000}" r="B10" connectionId="0">
    <xmlCellPr id="1" xr6:uid="{00000000-0010-0000-ED00-000001000000}" uniqueName="P1114371">
      <xmlPr mapId="1" xpath="/GIKU-UOP-DION/KontrolaIRizici_1000430/P1114371" xmlDataType="integer"/>
    </xmlCellPr>
  </singleXmlCell>
  <singleXmlCell id="249" xr6:uid="{00000000-000C-0000-FFFF-FFFFEE000000}" r="C11" connectionId="0">
    <xmlCellPr id="1" xr6:uid="{00000000-0010-0000-EE00-000001000000}" uniqueName="P1114372">
      <xmlPr mapId="1" xpath="/GIKU-UOP-DION/KontrolaIRizici_1000430/P1114372" xmlDataType="short"/>
    </xmlCellPr>
  </singleXmlCell>
  <singleXmlCell id="250" xr6:uid="{00000000-000C-0000-FFFF-FFFFEF000000}" r="B12" connectionId="0">
    <xmlCellPr id="1" xr6:uid="{00000000-0010-0000-EF00-000001000000}" uniqueName="P1114373">
      <xmlPr mapId="1" xpath="/GIKU-UOP-DION/KontrolaIRizici_1000430/P1114373" xmlDataType="integer"/>
    </xmlCellPr>
  </singleXmlCell>
  <singleXmlCell id="251" xr6:uid="{00000000-000C-0000-FFFF-FFFFF0000000}" r="C13" connectionId="0">
    <xmlCellPr id="1" xr6:uid="{00000000-0010-0000-F000-000001000000}" uniqueName="P1114374">
      <xmlPr mapId="1" xpath="/GIKU-UOP-DION/KontrolaIRizici_1000430/P1114374" xmlDataType="short"/>
    </xmlCellPr>
  </singleXmlCell>
  <singleXmlCell id="252" xr6:uid="{00000000-000C-0000-FFFF-FFFFF1000000}" r="C14" connectionId="0">
    <xmlCellPr id="1" xr6:uid="{00000000-0010-0000-F100-000001000000}" uniqueName="P1114379">
      <xmlPr mapId="1" xpath="/GIKU-UOP-DION/KontrolaIRizici_1000430/P1114379" xmlDataType="short"/>
    </xmlCellPr>
  </singleXmlCell>
  <singleXmlCell id="253" xr6:uid="{00000000-000C-0000-FFFF-FFFFF2000000}" r="B15" connectionId="0">
    <xmlCellPr id="1" xr6:uid="{00000000-0010-0000-F200-000001000000}" uniqueName="P1114380">
      <xmlPr mapId="1" xpath="/GIKU-UOP-DION/KontrolaIRizici_1000430/P1114380" xmlDataType="integer"/>
    </xmlCellPr>
  </singleXmlCell>
  <singleXmlCell id="254" xr6:uid="{00000000-000C-0000-FFFF-FFFFF3000000}" r="B16" connectionId="0">
    <xmlCellPr id="1" xr6:uid="{00000000-0010-0000-F300-000001000000}" uniqueName="P1114381">
      <xmlPr mapId="1" xpath="/GIKU-UOP-DION/KontrolaIRizici_1000430/P1114381" xmlDataType="integer"/>
    </xmlCellPr>
  </singleXmlCell>
  <singleXmlCell id="255" xr6:uid="{00000000-000C-0000-FFFF-FFFFF4000000}" r="B17" connectionId="0">
    <xmlCellPr id="1" xr6:uid="{00000000-0010-0000-F400-000001000000}" uniqueName="P1114382">
      <xmlPr mapId="1" xpath="/GIKU-UOP-DION/KontrolaIRizici_1000430/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5000000}" r="C2" connectionId="0">
    <xmlCellPr id="1" xr6:uid="{00000000-0010-0000-F500-000001000000}" uniqueName="P1114355">
      <xmlPr mapId="1" xpath="/GIKU-UOP-DION/OdnosiSUlagateljima_1000431/P1114355" xmlDataType="short"/>
    </xmlCellPr>
  </singleXmlCell>
  <singleXmlCell id="257" xr6:uid="{00000000-000C-0000-FFFF-FFFFF6000000}" r="C3" connectionId="0">
    <xmlCellPr id="1" xr6:uid="{00000000-0010-0000-F600-000001000000}" uniqueName="P1114356">
      <xmlPr mapId="1" xpath="/GIKU-UOP-DION/OdnosiSUlagateljima_1000431/P1114356" xmlDataType="short"/>
    </xmlCellPr>
  </singleXmlCell>
  <singleXmlCell id="259" xr6:uid="{00000000-000C-0000-FFFF-FFFFF7000000}" r="C4" connectionId="0">
    <xmlCellPr id="1" xr6:uid="{00000000-0010-0000-F700-000001000000}" uniqueName="P1114358">
      <xmlPr mapId="1" xpath="/GIKU-UOP-DION/OdnosiSUlagateljima_1000431/P1114358" xmlDataType="short"/>
    </xmlCellPr>
  </singleXmlCell>
  <singleXmlCell id="260" xr6:uid="{00000000-000C-0000-FFFF-FFFFF8000000}" r="B5" connectionId="0">
    <xmlCellPr id="1" xr6:uid="{00000000-0010-0000-F800-000001000000}" uniqueName="P1114359">
      <xmlPr mapId="1" xpath="/GIKU-UOP-DION/OdnosiSUlagateljima_1000431/P1114359" xmlDataType="integer"/>
    </xmlCellPr>
  </singleXmlCell>
  <singleXmlCell id="261" xr6:uid="{00000000-000C-0000-FFFF-FFFFF9000000}" r="C6" connectionId="0">
    <xmlCellPr id="1" xr6:uid="{00000000-0010-0000-F900-000001000000}" uniqueName="P1114360">
      <xmlPr mapId="1" xpath="/GIKU-UOP-DION/OdnosiSUlagateljima_1000431/P1114360" xmlDataType="short"/>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2" xr6:uid="{00000000-000C-0000-FFFF-FFFFFA000000}" r="C2" connectionId="0">
    <xmlCellPr id="1" xr6:uid="{00000000-0010-0000-FA00-000001000000}" uniqueName="P1114337">
      <xmlPr mapId="1" xpath="/GIKU-UOP-DION/SukobInteresa_1000432/P1114337" xmlDataType="short"/>
    </xmlCellPr>
  </singleXmlCell>
  <singleXmlCell id="263" xr6:uid="{00000000-000C-0000-FFFF-FFFFFB000000}" r="B3" connectionId="0">
    <xmlCellPr id="1" xr6:uid="{00000000-0010-0000-FB00-000001000000}" uniqueName="P1114338">
      <xmlPr mapId="1" xpath="/GIKU-UOP-DION/SukobInteresa_1000432/P1114338" xmlDataType="decimal"/>
    </xmlCellPr>
  </singleXmlCell>
  <singleXmlCell id="264" xr6:uid="{00000000-000C-0000-FFFF-FFFFFC000000}" r="C4" connectionId="0">
    <xmlCellPr id="1" xr6:uid="{00000000-0010-0000-FC00-000001000000}" uniqueName="P1114339">
      <xmlPr mapId="1" xpath="/GIKU-UOP-DION/SukobInteresa_1000432/P1114339" xmlDataType="short"/>
    </xmlCellPr>
  </singleXmlCell>
  <singleXmlCell id="265" xr6:uid="{00000000-000C-0000-FFFF-FFFFFD000000}" r="B5" connectionId="0">
    <xmlCellPr id="1" xr6:uid="{00000000-0010-0000-FD00-000001000000}" uniqueName="P1114340">
      <xmlPr mapId="1" xpath="/GIKU-UOP-DION/SukobInteresa_1000432/P1114340" xmlDataType="decimal"/>
    </xmlCellPr>
  </singleXmlCell>
  <singleXmlCell id="266" xr6:uid="{00000000-000C-0000-FFFF-FFFFFE000000}" r="C6" connectionId="0">
    <xmlCellPr id="1" xr6:uid="{00000000-0010-0000-FE00-000001000000}" uniqueName="P1114341">
      <xmlPr mapId="1" xpath="/GIKU-UOP-DION/SukobInteresa_1000432/P1114341" xmlDataType="short"/>
    </xmlCellPr>
  </singleXmlCell>
  <singleXmlCell id="267" xr6:uid="{00000000-000C-0000-FFFF-FFFFFF000000}" r="B7" connectionId="0">
    <xmlCellPr id="1" xr6:uid="{00000000-0010-0000-FF00-000001000000}" uniqueName="P1114342">
      <xmlPr mapId="1" xpath="/GIKU-UOP-DION/SukobInteresa_1000432/P1114342" xmlDataType="decimal"/>
    </xmlCellPr>
  </singleXmlCell>
  <singleXmlCell id="268" xr6:uid="{00000000-000C-0000-FFFF-FFFF00010000}" r="C8" connectionId="0">
    <xmlCellPr id="1" xr6:uid="{00000000-0010-0000-0001-000001000000}" uniqueName="P1114343">
      <xmlPr mapId="1" xpath="/GIKU-UOP-DION/SukobInteresa_1000432/P1114343" xmlDataType="short"/>
    </xmlCellPr>
  </singleXmlCell>
  <singleXmlCell id="269" xr6:uid="{00000000-000C-0000-FFFF-FFFF01010000}" r="B9" connectionId="0">
    <xmlCellPr id="1" xr6:uid="{00000000-0010-0000-0101-000001000000}" uniqueName="P1114344">
      <xmlPr mapId="1" xpath="/GIKU-UOP-DION/SukobInteresa_1000432/P1114344" xmlDataType="decimal"/>
    </xmlCellPr>
  </singleXmlCell>
  <singleXmlCell id="270" xr6:uid="{00000000-000C-0000-FFFF-FFFF02010000}" r="C10" connectionId="0">
    <xmlCellPr id="1" xr6:uid="{00000000-0010-0000-0201-000001000000}" uniqueName="P1114345">
      <xmlPr mapId="1" xpath="/GIKU-UOP-DION/SukobInteresa_1000432/P1114345" xmlDataType="short"/>
    </xmlCellPr>
  </singleXmlCell>
  <singleXmlCell id="271" xr6:uid="{00000000-000C-0000-FFFF-FFFF03010000}" r="C11" connectionId="0">
    <xmlCellPr id="1" xr6:uid="{00000000-0010-0000-0301-000001000000}" uniqueName="P1114346">
      <xmlPr mapId="1" xpath="/GIKU-UOP-DION/SukobInteresa_1000432/P1114346" xmlDataType="short"/>
    </xmlCellPr>
  </singleXmlCell>
  <singleXmlCell id="272" xr6:uid="{00000000-000C-0000-FFFF-FFFF04010000}" r="B12" connectionId="0">
    <xmlCellPr id="1" xr6:uid="{00000000-0010-0000-0401-000001000000}" uniqueName="P1114347">
      <xmlPr mapId="1" xpath="/GIKU-UOP-DION/SukobInteresa_1000432/P1114347" xmlDataType="integer"/>
    </xmlCellPr>
  </singleXmlCell>
  <singleXmlCell id="273" xr6:uid="{00000000-000C-0000-FFFF-FFFF05010000}" r="B13" connectionId="0">
    <xmlCellPr id="1" xr6:uid="{00000000-0010-0000-0501-000001000000}" uniqueName="P1114348">
      <xmlPr mapId="1" xpath="/GIKU-UOP-DION/SukobInteresa_1000432/P1114348" xmlDataType="integer"/>
    </xmlCellPr>
  </singleXmlCell>
  <singleXmlCell id="274" xr6:uid="{00000000-000C-0000-FFFF-FFFF06010000}" r="B14" connectionId="0">
    <xmlCellPr id="1" xr6:uid="{00000000-0010-0000-0601-000001000000}" uniqueName="P1114349">
      <xmlPr mapId="1" xpath="/GIKU-UOP-DION/SukobInteresa_1000432/P1114349" xmlDataType="integer"/>
    </xmlCellPr>
  </singleXmlCell>
  <singleXmlCell id="275" xr6:uid="{00000000-000C-0000-FFFF-FFFF07010000}" r="B15" connectionId="0">
    <xmlCellPr id="1" xr6:uid="{00000000-0010-0000-0701-000001000000}" uniqueName="P1114350">
      <xmlPr mapId="1" xpath="/GIKU-UOP-DION/SukobInteresa_1000432/P1114350" xmlDataType="integer"/>
    </xmlCellPr>
  </singleXmlCell>
  <singleXmlCell id="283" xr6:uid="{00000000-000C-0000-FFFF-FFFF08010000}" r="C16" connectionId="0">
    <xmlCellPr id="1" xr6:uid="{00000000-0010-0000-0801-000001000000}" uniqueName="P1114351">
      <xmlPr mapId="1" xpath="/GIKU-UOP-DION/SukobInteresa_1000432/P1114351" xmlDataType="short"/>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9" xr6:uid="{00000000-000C-0000-FFFF-FFFF09010000}" r="B4" connectionId="0">
    <xmlCellPr id="1" xr6:uid="{00000000-0010-0000-0901-000001000000}" uniqueName="P1114329">
      <xmlPr mapId="1" xpath="/GIKU-UOP-DION/Dividenda_1000434/P1114329" xmlDataType="decimal"/>
    </xmlCellPr>
  </singleXmlCell>
  <singleXmlCell id="278" xr6:uid="{00000000-000C-0000-FFFF-FFFF0A010000}" r="C3" connectionId="0">
    <xmlCellPr id="1" xr6:uid="{00000000-0010-0000-0A01-000001000000}" uniqueName="P1114328">
      <xmlPr mapId="1" xpath="/GIKU-UOP-DION/Dividenda_1000434/P1114328" xmlDataType="short"/>
    </xmlCellPr>
  </singleXmlCell>
  <singleXmlCell id="277" xr6:uid="{00000000-000C-0000-FFFF-FFFF0B010000}" r="C2" connectionId="0">
    <xmlCellPr id="1" xr6:uid="{00000000-0010-0000-0B01-000001000000}" uniqueName="P1114327">
      <xmlPr mapId="1" xpath="/GIKU-UOP-DION/Dividenda_1000434/P1114327" xmlDataType="short"/>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80" xr6:uid="{00000000-000C-0000-FFFF-FFFF0C010000}" r="C2" connectionId="0">
    <xmlCellPr id="1" xr6:uid="{00000000-0010-0000-0C01-000001000000}" uniqueName="P1114311">
      <xmlPr mapId="1" xpath="/GIKU-UOP-DION/Kodeks_1000433/P1114311" xmlDataType="short"/>
    </xmlCellPr>
  </singleXmlCell>
  <singleXmlCell id="281" xr6:uid="{00000000-000C-0000-FFFF-FFFF0D010000}" r="C3" connectionId="0">
    <xmlCellPr id="1" xr6:uid="{00000000-0010-0000-0D01-000001000000}" uniqueName="P1114312">
      <xmlPr mapId="1" xpath="/GIKU-UOP-DION/Kodeks_1000433/P1114312" xmlDataType="short"/>
    </xmlCellPr>
  </singleXmlCell>
  <singleXmlCell id="282" xr6:uid="{00000000-000C-0000-FFFF-FFFF0E010000}" r="C4" connectionId="0">
    <xmlCellPr id="1" xr6:uid="{00000000-0010-0000-0E01-000001000000}" uniqueName="P1114313">
      <xmlPr mapId="1" xpath="/GIKU-UOP-DION/Kodeks_1000433/P1114313"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2000000}" r="C2" connectionId="0">
    <xmlCellPr id="1" xr6:uid="{00000000-0010-0000-0200-000001000000}" uniqueName="P1114271">
      <xmlPr mapId="1" xpath="/GIKU-UOP-DION/OsnovniPodaci_1000419/P1114271" xmlDataType="short"/>
    </xmlCellPr>
  </singleXmlCell>
  <singleXmlCell id="5" xr6:uid="{00000000-000C-0000-FFFF-FFFF03000000}" r="C3" connectionId="0">
    <xmlCellPr id="1" xr6:uid="{00000000-0010-0000-0300-000001000000}" uniqueName="P1114272">
      <xmlPr mapId="1" xpath="/GIKU-UOP-DION/OsnovniPodaci_1000419/P1114272" xmlDataType="short"/>
    </xmlCellPr>
  </singleXmlCell>
  <singleXmlCell id="6" xr6:uid="{00000000-000C-0000-FFFF-FFFF04000000}" r="C4" connectionId="0">
    <xmlCellPr id="1" xr6:uid="{00000000-0010-0000-0400-000001000000}" uniqueName="P1114273">
      <xmlPr mapId="1" xpath="/GIKU-UOP-DION/OsnovniPodaci_1000419/P1114273" xmlDataType="short"/>
    </xmlCellPr>
  </singleXmlCell>
  <singleXmlCell id="7" xr6:uid="{00000000-000C-0000-FFFF-FFFF05000000}" r="B5" connectionId="0">
    <xmlCellPr id="1" xr6:uid="{00000000-0010-0000-0500-000001000000}" uniqueName="P1114274">
      <xmlPr mapId="1" xpath="/GIKU-UOP-DION/OsnovniPodaci_1000419/P1114274" xmlDataType="integer"/>
    </xmlCellPr>
  </singleXmlCell>
  <singleXmlCell id="8" xr6:uid="{00000000-000C-0000-FFFF-FFFF06000000}" r="B6" connectionId="0">
    <xmlCellPr id="1" xr6:uid="{00000000-0010-0000-0600-000001000000}" uniqueName="P1114275">
      <xmlPr mapId="1" xpath="/GIKU-UOP-DION/OsnovniPodaci_1000419/P1114275" xmlDataType="integer"/>
    </xmlCellPr>
  </singleXmlCell>
  <singleXmlCell id="9" xr6:uid="{00000000-000C-0000-FFFF-FFFF07000000}" r="B7" connectionId="0">
    <xmlCellPr id="1" xr6:uid="{00000000-0010-0000-0700-000001000000}" uniqueName="P1114278">
      <xmlPr mapId="1" xpath="/GIKU-UOP-DION/OsnovniPodaci_1000419/P1114278" xmlDataType="integer"/>
    </xmlCellPr>
  </singleXmlCell>
  <singleXmlCell id="10" xr6:uid="{00000000-000C-0000-FFFF-FFFF08000000}" r="C8" connectionId="0">
    <xmlCellPr id="1" xr6:uid="{00000000-0010-0000-0800-000001000000}" uniqueName="P1114280">
      <xmlPr mapId="1" xpath="/GIKU-UOP-DION/OsnovniPodaci_1000419/P1114280" xmlDataType="short"/>
    </xmlCellPr>
  </singleXmlCell>
  <singleXmlCell id="11" xr6:uid="{00000000-000C-0000-FFFF-FFFF09000000}" r="B9" connectionId="0">
    <xmlCellPr id="1" xr6:uid="{00000000-0010-0000-0900-000001000000}" uniqueName="P1114281">
      <xmlPr mapId="1" xpath="/GIKU-UOP-DION/OsnovniPodaci_1000419/P1114281" xmlDataType="integer"/>
    </xmlCellPr>
  </singleXmlCell>
  <singleXmlCell id="12" xr6:uid="{00000000-000C-0000-FFFF-FFFF0A000000}" r="B10" connectionId="0">
    <xmlCellPr id="1" xr6:uid="{00000000-0010-0000-0A00-000001000000}" uniqueName="P1114283">
      <xmlPr mapId="1" xpath="/GIKU-UOP-DION/OsnovniPodaci_1000419/P1114283" xmlDataType="integer"/>
    </xmlCellPr>
  </singleXmlCell>
  <singleXmlCell id="13" xr6:uid="{00000000-000C-0000-FFFF-FFFF0B000000}" r="B11" connectionId="0">
    <xmlCellPr id="1" xr6:uid="{00000000-0010-0000-0B00-000001000000}" uniqueName="P1116100">
      <xmlPr mapId="1" xpath="/GIKU-UOP-DION/OsnovniPodaci_1000419/P1116100" xmlDataType="decimal"/>
    </xmlCellPr>
  </singleXmlCell>
  <singleXmlCell id="14" xr6:uid="{00000000-000C-0000-FFFF-FFFF0C000000}" r="B12" connectionId="0">
    <xmlCellPr id="1" xr6:uid="{00000000-0010-0000-0C00-000001000000}" uniqueName="P1114285">
      <xmlPr mapId="1" xpath="/GIKU-UOP-DION/OsnovniPodaci_1000419/P1114285" xmlDataType="integer"/>
    </xmlCellPr>
  </singleXmlCell>
  <singleXmlCell id="15" xr6:uid="{00000000-000C-0000-FFFF-FFFF0D000000}" r="B13" connectionId="0">
    <xmlCellPr id="1" xr6:uid="{00000000-0010-0000-0D00-000001000000}" uniqueName="P1114286">
      <xmlPr mapId="1" xpath="/GIKU-UOP-DION/OsnovniPodaci_1000419/P1114286" xmlDataType="integer"/>
    </xmlCellPr>
  </singleXmlCell>
  <singleXmlCell id="16" xr6:uid="{00000000-000C-0000-FFFF-FFFF0E000000}" r="B14" connectionId="0">
    <xmlCellPr id="1" xr6:uid="{00000000-0010-0000-0E00-000001000000}" uniqueName="P1116101">
      <xmlPr mapId="1" xpath="/GIKU-UOP-DION/OsnovniPodaci_1000419/P1116101" xmlDataType="decimal"/>
    </xmlCellPr>
  </singleXmlCell>
  <singleXmlCell id="17" xr6:uid="{00000000-000C-0000-FFFF-FFFF0F000000}" r="B15" connectionId="0">
    <xmlCellPr id="1" xr6:uid="{00000000-0010-0000-0F00-000001000000}" uniqueName="P1114288">
      <xmlPr mapId="1" xpath="/GIKU-UOP-DION/OsnovniPodaci_1000419/P1114288" xmlDataType="decimal"/>
    </xmlCellPr>
  </singleXmlCell>
  <singleXmlCell id="18" xr6:uid="{00000000-000C-0000-FFFF-FFFF10000000}" r="B16" connectionId="0">
    <xmlCellPr id="1" xr6:uid="{00000000-0010-0000-1000-000001000000}" uniqueName="P1114289">
      <xmlPr mapId="1" xpath="/GIKU-UOP-DION/OsnovniPodaci_1000419/P1114289" xmlDataType="decimal"/>
    </xmlCellPr>
  </singleXmlCell>
  <singleXmlCell id="19" xr6:uid="{00000000-000C-0000-FFFF-FFFF11000000}" r="C17" connectionId="0">
    <xmlCellPr id="1" xr6:uid="{00000000-0010-0000-1100-000001000000}" uniqueName="P1114299">
      <xmlPr mapId="1" xpath="/GIKU-UOP-DION/OsnovniPodaci_1000419/P1114299" xmlDataType="short"/>
    </xmlCellPr>
  </singleXmlCell>
  <singleXmlCell id="20" xr6:uid="{00000000-000C-0000-FFFF-FFFF12000000}" r="B18" connectionId="0">
    <xmlCellPr id="1" xr6:uid="{00000000-0010-0000-1200-000001000000}" uniqueName="P1116102">
      <xmlPr mapId="1" xpath="/GIKU-UOP-DION/OsnovniPodaci_1000419/P1116102" xmlDataType="decimal"/>
    </xmlCellPr>
  </singleXmlCell>
  <singleXmlCell id="21" xr6:uid="{00000000-000C-0000-FFFF-FFFF13000000}" r="C19" connectionId="0">
    <xmlCellPr id="1" xr6:uid="{00000000-0010-0000-1300-000001000000}" uniqueName="P1116103">
      <xmlPr mapId="1" xpath="/GIKU-UOP-DION/OsnovniPodaci_1000419/P1116103" xmlDataType="short"/>
    </xmlCellPr>
  </singleXmlCell>
  <singleXmlCell id="22" xr6:uid="{00000000-000C-0000-FFFF-FFFF14000000}" r="C20" connectionId="0">
    <xmlCellPr id="1" xr6:uid="{00000000-0010-0000-1400-000001000000}" uniqueName="P1116104">
      <xmlPr mapId="1" xpath="/GIKU-UOP-DION/OsnovniPodaci_1000419/P1116104" xmlDataType="short"/>
    </xmlCellPr>
  </singleXmlCell>
  <singleXmlCell id="23" xr6:uid="{00000000-000C-0000-FFFF-FFFF15000000}" r="B21" connectionId="0">
    <xmlCellPr id="1" xr6:uid="{00000000-0010-0000-1500-000001000000}" uniqueName="P1116105">
      <xmlPr mapId="1" xpath="/GIKU-UOP-DION/OsnovniPodaci_1000419/P1116105" xmlDataType="decimal"/>
    </xmlCellPr>
  </singleXmlCell>
  <singleXmlCell id="24" xr6:uid="{00000000-000C-0000-FFFF-FFFF16000000}" r="C22" connectionId="0">
    <xmlCellPr id="1" xr6:uid="{00000000-0010-0000-1600-000001000000}" uniqueName="P1116106">
      <xmlPr mapId="1" xpath="/GIKU-UOP-DION/OsnovniPodaci_1000419/P1116106" xmlDataType="short"/>
    </xmlCellPr>
  </singleXmlCell>
  <singleXmlCell id="25" xr6:uid="{00000000-000C-0000-FFFF-FFFF17000000}" r="C23" connectionId="0">
    <xmlCellPr id="1" xr6:uid="{00000000-0010-0000-1700-000001000000}" uniqueName="P1116107">
      <xmlPr mapId="1" xpath="/GIKU-UOP-DION/OsnovniPodaci_1000419/P1116107" xmlDataType="short"/>
    </xmlCellPr>
  </singleXmlCell>
  <singleXmlCell id="26" xr6:uid="{00000000-000C-0000-FFFF-FFFF18000000}" r="B24" connectionId="0">
    <xmlCellPr id="1" xr6:uid="{00000000-0010-0000-1800-000001000000}" uniqueName="P1116108">
      <xmlPr mapId="1" xpath="/GIKU-UOP-DION/OsnovniPodaci_1000419/P1116108" xmlDataType="integer"/>
    </xmlCellPr>
  </singleXmlCell>
  <singleXmlCell id="27" xr6:uid="{00000000-000C-0000-FFFF-FFFF19000000}" r="C25" connectionId="0">
    <xmlCellPr id="1" xr6:uid="{00000000-0010-0000-1900-000001000000}" uniqueName="P1116109">
      <xmlPr mapId="1" xpath="/GIKU-UOP-DION/OsnovniPodaci_1000419/P1116109" xmlDataType="short"/>
    </xmlCellPr>
  </singleXmlCell>
  <singleXmlCell id="28" xr6:uid="{00000000-000C-0000-FFFF-FFFF1A000000}" r="B26" connectionId="0">
    <xmlCellPr id="1" xr6:uid="{00000000-0010-0000-1A00-000001000000}" uniqueName="P1116110">
      <xmlPr mapId="1" xpath="/GIKU-UOP-DION/OsnovniPodaci_1000419/P1116110" xmlDataType="integer"/>
    </xmlCellPr>
  </singleXmlCell>
  <singleXmlCell id="29" xr6:uid="{00000000-000C-0000-FFFF-FFFF1B000000}" r="C27" connectionId="0">
    <xmlCellPr id="1" xr6:uid="{00000000-0010-0000-1B00-000001000000}" uniqueName="P1116111">
      <xmlPr mapId="1" xpath="/GIKU-UOP-DION/OsnovniPodaci_1000419/P1116111" xmlDataType="short"/>
    </xmlCellPr>
  </singleXmlCell>
  <singleXmlCell id="30" xr6:uid="{00000000-000C-0000-FFFF-FFFF1C000000}" r="B28" connectionId="0">
    <xmlCellPr id="1" xr6:uid="{00000000-0010-0000-1C00-000001000000}" uniqueName="P1116112">
      <xmlPr mapId="1" xpath="/GIKU-UOP-DION/OsnovniPodaci_1000419/P1116112" xmlDataType="integer"/>
    </xmlCellPr>
  </singleXmlCell>
  <singleXmlCell id="31" xr6:uid="{00000000-000C-0000-FFFF-FFFF1D000000}" r="C29" connectionId="0">
    <xmlCellPr id="1" xr6:uid="{00000000-0010-0000-1D00-000001000000}" uniqueName="P1116113">
      <xmlPr mapId="1" xpath="/GIKU-UOP-DION/OsnovniPodaci_1000419/P1116113" xmlDataType="short"/>
    </xmlCellPr>
  </singleXmlCell>
  <singleXmlCell id="32" xr6:uid="{00000000-000C-0000-FFFF-FFFF1E000000}" r="B30" connectionId="0">
    <xmlCellPr id="1" xr6:uid="{00000000-0010-0000-1E00-000001000000}" uniqueName="P1116114">
      <xmlPr mapId="1" xpath="/GIKU-UOP-DION/OsnovniPodaci_1000419/P1116114" xmlDataType="integer"/>
    </xmlCellPr>
  </singleXmlCell>
  <singleXmlCell id="33" xr6:uid="{00000000-000C-0000-FFFF-FFFF1F000000}" r="B31" connectionId="0">
    <xmlCellPr id="1" xr6:uid="{00000000-0010-0000-1F00-000001000000}" uniqueName="P1116115">
      <xmlPr mapId="1" xpath="/GIKU-UOP-DION/OsnovniPodaci_1000419/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 xr6:uid="{00000000-000C-0000-FFFF-FFFF22000000}" r="C2" connectionId="0">
    <xmlCellPr id="1" xr6:uid="{00000000-0010-0000-2200-000001000000}" uniqueName="P1114491">
      <xmlPr mapId="1" xpath="/GIKU-UOP-DION/OdboriNO_1000422/P1114491" xmlDataType="short"/>
    </xmlCellPr>
  </singleXmlCell>
  <singleXmlCell id="35" xr6:uid="{00000000-000C-0000-FFFF-FFFF23000000}" r="B3" connectionId="0">
    <xmlCellPr id="1" xr6:uid="{00000000-0010-0000-2300-000001000000}" uniqueName="P1114494">
      <xmlPr mapId="1" xpath="/GIKU-UOP-DION/OdboriNO_1000422/P1114494" xmlDataType="integer"/>
    </xmlCellPr>
  </singleXmlCell>
  <singleXmlCell id="36" xr6:uid="{00000000-000C-0000-FFFF-FFFF24000000}" r="B4" connectionId="0">
    <xmlCellPr id="1" xr6:uid="{00000000-0010-0000-2400-000001000000}" uniqueName="P1114495">
      <xmlPr mapId="1" xpath="/GIKU-UOP-DION/OdboriNO_1000422/P1114495" xmlDataType="integer"/>
    </xmlCellPr>
  </singleXmlCell>
  <singleXmlCell id="37" xr6:uid="{00000000-000C-0000-FFFF-FFFF25000000}" r="B5" connectionId="0">
    <xmlCellPr id="1" xr6:uid="{00000000-0010-0000-2500-000001000000}" uniqueName="P1114497">
      <xmlPr mapId="1" xpath="/GIKU-UOP-DION/OdboriNO_1000422/P1114497" xmlDataType="integer"/>
    </xmlCellPr>
  </singleXmlCell>
  <singleXmlCell id="38" xr6:uid="{00000000-000C-0000-FFFF-FFFF26000000}" r="C6" connectionId="0">
    <xmlCellPr id="1" xr6:uid="{00000000-0010-0000-2600-000001000000}" uniqueName="P1114500">
      <xmlPr mapId="1" xpath="/GIKU-UOP-DION/OdboriNO_1000422/P1114500" xmlDataType="short"/>
    </xmlCellPr>
  </singleXmlCell>
  <singleXmlCell id="39" xr6:uid="{00000000-000C-0000-FFFF-FFFF27000000}" r="C7" connectionId="0">
    <xmlCellPr id="1" xr6:uid="{00000000-0010-0000-2700-000001000000}" uniqueName="P1114504">
      <xmlPr mapId="1" xpath="/GIKU-UOP-DION/OdboriNO_1000422/P1114504" xmlDataType="short"/>
    </xmlCellPr>
  </singleXmlCell>
  <singleXmlCell id="40" xr6:uid="{00000000-000C-0000-FFFF-FFFF28000000}" r="C8" connectionId="0">
    <xmlCellPr id="1" xr6:uid="{00000000-0010-0000-2800-000001000000}" uniqueName="P1114506">
      <xmlPr mapId="1" xpath="/GIKU-UOP-DION/OdboriNO_1000422/P1114506" xmlDataType="short"/>
    </xmlCellPr>
  </singleXmlCell>
  <singleXmlCell id="41" xr6:uid="{00000000-000C-0000-FFFF-FFFF29000000}" r="B9" connectionId="0">
    <xmlCellPr id="1" xr6:uid="{00000000-0010-0000-2900-000001000000}" uniqueName="P1114507">
      <xmlPr mapId="1" xpath="/GIKU-UOP-DION/OdboriNO_1000422/P1114507" xmlDataType="integer"/>
    </xmlCellPr>
  </singleXmlCell>
  <singleXmlCell id="42" xr6:uid="{00000000-000C-0000-FFFF-FFFF2A000000}" r="B10" connectionId="0">
    <xmlCellPr id="1" xr6:uid="{00000000-0010-0000-2A00-000001000000}" uniqueName="P1114508">
      <xmlPr mapId="1" xpath="/GIKU-UOP-DION/OdboriNO_1000422/P1114508" xmlDataType="integer"/>
    </xmlCellPr>
  </singleXmlCell>
  <singleXmlCell id="43" xr6:uid="{00000000-000C-0000-FFFF-FFFF2B000000}" r="C11" connectionId="0">
    <xmlCellPr id="1" xr6:uid="{00000000-0010-0000-2B00-000001000000}" uniqueName="P1114509">
      <xmlPr mapId="1" xpath="/GIKU-UOP-DION/OdboriNO_1000422/P1114509" xmlDataType="short"/>
    </xmlCellPr>
  </singleXmlCell>
  <singleXmlCell id="45" xr6:uid="{00000000-000C-0000-FFFF-FFFF2C000000}" r="C12" connectionId="0">
    <xmlCellPr id="1" xr6:uid="{00000000-0010-0000-2C00-000001000000}" uniqueName="P1114510">
      <xmlPr mapId="1" xpath="/GIKU-UOP-DION/OdboriNO_1000422/P1114510" xmlDataType="short"/>
    </xmlCellPr>
  </singleXmlCell>
  <singleXmlCell id="46" xr6:uid="{00000000-000C-0000-FFFF-FFFF2D000000}" r="C13" connectionId="0">
    <xmlCellPr id="1" xr6:uid="{00000000-0010-0000-2D00-000001000000}" uniqueName="P1114511">
      <xmlPr mapId="1" xpath="/GIKU-UOP-DION/OdboriNO_1000422/P1114511" xmlDataType="short"/>
    </xmlCellPr>
  </singleXmlCell>
  <singleXmlCell id="47" xr6:uid="{00000000-000C-0000-FFFF-FFFF2E000000}" r="B14" connectionId="0">
    <xmlCellPr id="1" xr6:uid="{00000000-0010-0000-2E00-000001000000}" uniqueName="P1114512">
      <xmlPr mapId="1" xpath="/GIKU-UOP-DION/OdboriNO_1000422/P1114512" xmlDataType="integer"/>
    </xmlCellPr>
  </singleXmlCell>
  <singleXmlCell id="48" xr6:uid="{00000000-000C-0000-FFFF-FFFF2F000000}" r="B15" connectionId="0">
    <xmlCellPr id="1" xr6:uid="{00000000-0010-0000-2F00-000001000000}" uniqueName="P1114513">
      <xmlPr mapId="1" xpath="/GIKU-UOP-DION/OdboriNO_1000422/P1114513" xmlDataType="integer"/>
    </xmlCellPr>
  </singleXmlCell>
  <singleXmlCell id="49" xr6:uid="{00000000-000C-0000-FFFF-FFFF30000000}" r="B16" connectionId="0">
    <xmlCellPr id="1" xr6:uid="{00000000-0010-0000-3000-000001000000}" uniqueName="P1114514">
      <xmlPr mapId="1" xpath="/GIKU-UOP-DION/OdboriNO_1000422/P1114514" xmlDataType="integer"/>
    </xmlCellPr>
  </singleXmlCell>
  <singleXmlCell id="50" xr6:uid="{00000000-000C-0000-FFFF-FFFF31000000}" r="C17" connectionId="0">
    <xmlCellPr id="1" xr6:uid="{00000000-0010-0000-3100-000001000000}" uniqueName="P1114515">
      <xmlPr mapId="1" xpath="/GIKU-UOP-DION/OdboriNO_1000422/P1114515" xmlDataType="short"/>
    </xmlCellPr>
  </singleXmlCell>
  <singleXmlCell id="51" xr6:uid="{00000000-000C-0000-FFFF-FFFF32000000}" r="C18" connectionId="0">
    <xmlCellPr id="1" xr6:uid="{00000000-0010-0000-3200-000001000000}" uniqueName="P1114516">
      <xmlPr mapId="1" xpath="/GIKU-UOP-DION/OdboriNO_1000422/P1114516" xmlDataType="short"/>
    </xmlCellPr>
  </singleXmlCell>
  <singleXmlCell id="52" xr6:uid="{00000000-000C-0000-FFFF-FFFF33000000}" r="C19" connectionId="0">
    <xmlCellPr id="1" xr6:uid="{00000000-0010-0000-3300-000001000000}" uniqueName="P1114517">
      <xmlPr mapId="1" xpath="/GIKU-UOP-DION/OdboriNO_1000422/P1114517" xmlDataType="short"/>
    </xmlCellPr>
  </singleXmlCell>
  <singleXmlCell id="53" xr6:uid="{00000000-000C-0000-FFFF-FFFF34000000}" r="B20" connectionId="0">
    <xmlCellPr id="1" xr6:uid="{00000000-0010-0000-3400-000001000000}" uniqueName="P1114518">
      <xmlPr mapId="1" xpath="/GIKU-UOP-DION/OdboriNO_1000422/P1114518" xmlDataType="integer"/>
    </xmlCellPr>
  </singleXmlCell>
  <singleXmlCell id="54" xr6:uid="{00000000-000C-0000-FFFF-FFFF35000000}" r="B21" connectionId="0">
    <xmlCellPr id="1" xr6:uid="{00000000-0010-0000-3500-000001000000}" uniqueName="P1114519">
      <xmlPr mapId="1" xpath="/GIKU-UOP-DION/OdboriNO_1000422/P1114519" xmlDataType="integer"/>
    </xmlCellPr>
  </singleXmlCell>
  <singleXmlCell id="55" xr6:uid="{00000000-000C-0000-FFFF-FFFF36000000}" r="C22" connectionId="0">
    <xmlCellPr id="1" xr6:uid="{00000000-0010-0000-3600-000001000000}" uniqueName="P1114526">
      <xmlPr mapId="1" xpath="/GIKU-UOP-DION/OdboriNO_1000422/P1114526" xmlDataType="short"/>
    </xmlCellPr>
  </singleXmlCell>
  <singleXmlCell id="56" xr6:uid="{00000000-000C-0000-FFFF-FFFF37000000}" r="C23" connectionId="0">
    <xmlCellPr id="1" xr6:uid="{00000000-0010-0000-3700-000001000000}" uniqueName="P1114527">
      <xmlPr mapId="1" xpath="/GIKU-UOP-DION/OdboriNO_1000422/P1114527" xmlDataType="short"/>
    </xmlCellPr>
  </singleXmlCell>
  <singleXmlCell id="57" xr6:uid="{00000000-000C-0000-FFFF-FFFF38000000}" r="C24" connectionId="0">
    <xmlCellPr id="1" xr6:uid="{00000000-0010-0000-3800-000001000000}" uniqueName="P1114528">
      <xmlPr mapId="1" xpath="/GIKU-UOP-DION/OdboriNO_1000422/P1114528" xmlDataType="short"/>
    </xmlCellPr>
  </singleXmlCell>
  <singleXmlCell id="58" xr6:uid="{00000000-000C-0000-FFFF-FFFF39000000}" r="B25" connectionId="0">
    <xmlCellPr id="1" xr6:uid="{00000000-0010-0000-3900-000001000000}" uniqueName="P1114529">
      <xmlPr mapId="1" xpath="/GIKU-UOP-DION/OdboriNO_1000422/P1114529" xmlDataType="integer"/>
    </xmlCellPr>
  </singleXmlCell>
  <singleXmlCell id="59" xr6:uid="{00000000-000C-0000-FFFF-FFFF3A000000}" r="B26" connectionId="0">
    <xmlCellPr id="1" xr6:uid="{00000000-0010-0000-3A00-000001000000}" uniqueName="P1114530">
      <xmlPr mapId="1" xpath="/GIKU-UOP-DION/OdboriNO_1000422/P1114530" xmlDataType="integer"/>
    </xmlCellPr>
  </singleXmlCell>
  <singleXmlCell id="60" xr6:uid="{00000000-000C-0000-FFFF-FFFF3B000000}" r="B27" connectionId="0">
    <xmlCellPr id="1" xr6:uid="{00000000-0010-0000-3B00-000001000000}" uniqueName="P1114531">
      <xmlPr mapId="1" xpath="/GIKU-UOP-DION/OdboriNO_1000422/P1114531" xmlDataType="integer"/>
    </xmlCellPr>
  </singleXmlCell>
  <singleXmlCell id="61" xr6:uid="{00000000-000C-0000-FFFF-FFFF3C000000}" r="C28" connectionId="0">
    <xmlCellPr id="1" xr6:uid="{00000000-0010-0000-3C00-000001000000}" uniqueName="P1114532">
      <xmlPr mapId="1" xpath="/GIKU-UOP-DION/OdboriNO_1000422/P1114532" xmlDataType="short"/>
    </xmlCellPr>
  </singleXmlCell>
  <singleXmlCell id="62" xr6:uid="{00000000-000C-0000-FFFF-FFFF3D000000}" r="C29" connectionId="0">
    <xmlCellPr id="1" xr6:uid="{00000000-0010-0000-3D00-000001000000}" uniqueName="P1114533">
      <xmlPr mapId="1" xpath="/GIKU-UOP-DION/OdboriNO_1000422/P1114533" xmlDataType="short"/>
    </xmlCellPr>
  </singleXmlCell>
  <singleXmlCell id="64" xr6:uid="{00000000-000C-0000-FFFF-FFFF3E000000}" r="B31" connectionId="0">
    <xmlCellPr id="1" xr6:uid="{00000000-0010-0000-3E00-000001000000}" uniqueName="P1114535">
      <xmlPr mapId="1" xpath="/GIKU-UOP-DION/OdboriNO_1000422/P1114535" xmlDataType="integer"/>
    </xmlCellPr>
  </singleXmlCell>
  <singleXmlCell id="65" xr6:uid="{00000000-000C-0000-FFFF-FFFF3F000000}" r="B32" connectionId="0">
    <xmlCellPr id="1" xr6:uid="{00000000-0010-0000-3F00-000001000000}" uniqueName="P1114536">
      <xmlPr mapId="1" xpath="/GIKU-UOP-DION/OdboriNO_1000422/P1114536" xmlDataType="integer"/>
    </xmlCellPr>
  </singleXmlCell>
  <singleXmlCell id="66" xr6:uid="{00000000-000C-0000-FFFF-FFFF40000000}" r="C33" connectionId="0">
    <xmlCellPr id="1" xr6:uid="{00000000-0010-0000-4000-000001000000}" uniqueName="P1114537">
      <xmlPr mapId="1" xpath="/GIKU-UOP-DION/OdboriNO_1000422/P1114537" xmlDataType="short"/>
    </xmlCellPr>
  </singleXmlCell>
  <singleXmlCell id="67" xr6:uid="{00000000-000C-0000-FFFF-FFFF41000000}" r="B34" connectionId="0">
    <xmlCellPr id="1" xr6:uid="{00000000-0010-0000-4100-000001000000}" uniqueName="P1114538">
      <xmlPr mapId="1" xpath="/GIKU-UOP-DION/OdboriNO_1000422/P1114538" xmlDataType="integer"/>
    </xmlCellPr>
  </singleXmlCell>
  <singleXmlCell id="68" xr6:uid="{00000000-000C-0000-FFFF-FFFF42000000}" r="B35" connectionId="0">
    <xmlCellPr id="1" xr6:uid="{00000000-0010-0000-4200-000001000000}" uniqueName="P1114539">
      <xmlPr mapId="1" xpath="/GIKU-UOP-DION/OdboriNO_1000422/P1114539" xmlDataType="integer"/>
    </xmlCellPr>
  </singleXmlCell>
  <singleXmlCell id="211" xr6:uid="{00000000-000C-0000-FFFF-FFFF43000000}" r="C36" connectionId="0">
    <xmlCellPr id="1" xr6:uid="{00000000-0010-0000-4300-000001000000}" uniqueName="P1114540">
      <xmlPr mapId="1" xpath="/GIKU-UOP-DION/OdboriNO_1000422/P1114540" xmlDataType="short"/>
    </xmlCellPr>
  </singleXmlCell>
  <singleXmlCell id="63" xr6:uid="{00000000-000C-0000-FFFF-FFFF44000000}" r="C30" connectionId="0">
    <xmlCellPr id="1" xr6:uid="{00000000-0010-0000-4400-000001000000}" uniqueName="P1114534">
      <xmlPr mapId="1" xpath="/GIKU-UOP-DION/OdboriNO_1000422/P1114534" xmlDataType="short"/>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9" xr6:uid="{00000000-000C-0000-FFFF-FFFF45000000}" r="C2" connectionId="0">
    <xmlCellPr id="1" xr6:uid="{00000000-0010-0000-4500-000001000000}" uniqueName="P1114541">
      <xmlPr mapId="1" xpath="/GIKU-UOP-DION/SjedniceUpraveINO_1000423/P1114541" xmlDataType="short"/>
    </xmlCellPr>
  </singleXmlCell>
  <singleXmlCell id="70" xr6:uid="{00000000-000C-0000-FFFF-FFFF46000000}" r="B3" connectionId="0">
    <xmlCellPr id="1" xr6:uid="{00000000-0010-0000-4600-000001000000}" uniqueName="P1114542">
      <xmlPr mapId="1" xpath="/GIKU-UOP-DION/SjedniceUpraveINO_1000423/P1114542" xmlDataType="integer"/>
    </xmlCellPr>
  </singleXmlCell>
  <singleXmlCell id="71" xr6:uid="{00000000-000C-0000-FFFF-FFFF47000000}" r="B4" connectionId="0">
    <xmlCellPr id="1" xr6:uid="{00000000-0010-0000-4700-000001000000}" uniqueName="P1114543">
      <xmlPr mapId="1" xpath="/GIKU-UOP-DION/SjedniceUpraveINO_1000423/P1114543" xmlDataType="integer"/>
    </xmlCellPr>
  </singleXmlCell>
  <singleXmlCell id="72" xr6:uid="{00000000-000C-0000-FFFF-FFFF48000000}" r="C5" connectionId="0">
    <xmlCellPr id="1" xr6:uid="{00000000-0010-0000-4800-000001000000}" uniqueName="P1114544">
      <xmlPr mapId="1" xpath="/GIKU-UOP-DION/SjedniceUpraveINO_1000423/P1114544" xmlDataType="short"/>
    </xmlCellPr>
  </singleXmlCell>
  <singleXmlCell id="73" xr6:uid="{00000000-000C-0000-FFFF-FFFF49000000}" r="C6" connectionId="0">
    <xmlCellPr id="1" xr6:uid="{00000000-0010-0000-4900-000001000000}" uniqueName="P1114545">
      <xmlPr mapId="1" xpath="/GIKU-UOP-DION/SjedniceUpraveINO_1000423/P1114545" xmlDataType="short"/>
    </xmlCellPr>
  </singleXmlCell>
  <singleXmlCell id="74" xr6:uid="{00000000-000C-0000-FFFF-FFFF4A000000}" r="C7" connectionId="0">
    <xmlCellPr id="1" xr6:uid="{00000000-0010-0000-4A00-000001000000}" uniqueName="P1114546">
      <xmlPr mapId="1" xpath="/GIKU-UOP-DION/SjedniceUpraveINO_1000423/P1114546" xmlDataType="short"/>
    </xmlCellPr>
  </singleXmlCell>
  <singleXmlCell id="75" xr6:uid="{00000000-000C-0000-FFFF-FFFF4B000000}" r="B8" connectionId="0">
    <xmlCellPr id="1" xr6:uid="{00000000-0010-0000-4B00-000001000000}" uniqueName="P1114547">
      <xmlPr mapId="1" xpath="/GIKU-UOP-DION/SjedniceUpraveINO_1000423/P1114547" xmlDataType="integer"/>
    </xmlCellPr>
  </singleXmlCell>
  <singleXmlCell id="76" xr6:uid="{00000000-000C-0000-FFFF-FFFF4C000000}" r="B9" connectionId="0">
    <xmlCellPr id="1" xr6:uid="{00000000-0010-0000-4C00-000001000000}" uniqueName="P1114548">
      <xmlPr mapId="1" xpath="/GIKU-UOP-DION/SjedniceUpraveINO_1000423/P1114548" xmlDataType="integer"/>
    </xmlCellPr>
  </singleXmlCell>
  <singleXmlCell id="77" xr6:uid="{00000000-000C-0000-FFFF-FFFF4D000000}" r="C10" connectionId="0">
    <xmlCellPr id="1" xr6:uid="{00000000-0010-0000-4D00-000001000000}" uniqueName="P1114549">
      <xmlPr mapId="1" xpath="/GIKU-UOP-DION/SjedniceUpraveINO_1000423/P1114549" xmlDataType="short"/>
    </xmlCellPr>
  </singleXmlCell>
  <singleXmlCell id="78" xr6:uid="{00000000-000C-0000-FFFF-FFFF4E000000}" r="C11" connectionId="0">
    <xmlCellPr id="1" xr6:uid="{00000000-0010-0000-4E00-000001000000}" uniqueName="P1114550">
      <xmlPr mapId="1" xpath="/GIKU-UOP-DION/SjedniceUpraveINO_1000423/P1114550" xmlDataType="short"/>
    </xmlCellPr>
  </singleXmlCell>
  <singleXmlCell id="79" xr6:uid="{00000000-000C-0000-FFFF-FFFF4F000000}" r="B12" connectionId="0">
    <xmlCellPr id="1" xr6:uid="{00000000-0010-0000-4F00-000001000000}" uniqueName="P1114551">
      <xmlPr mapId="1" xpath="/GIKU-UOP-DION/SjedniceUpraveINO_1000423/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0" xr6:uid="{00000000-000C-0000-FFFF-FFFF50000000}" r="C2" connectionId="0">
    <xmlCellPr id="1" xr6:uid="{00000000-0010-0000-5000-000001000000}" uniqueName="P1114276">
      <xmlPr mapId="1" xpath="/GIKU-UOP-DION/StrukturaUpraveINO_1000424/P1114276" xmlDataType="short"/>
    </xmlCellPr>
  </singleXmlCell>
  <singleXmlCell id="81" xr6:uid="{00000000-000C-0000-FFFF-FFFF51000000}" r="B3" connectionId="0">
    <xmlCellPr id="1" xr6:uid="{00000000-0010-0000-5100-000001000000}" uniqueName="P1114277">
      <xmlPr mapId="1" xpath="/GIKU-UOP-DION/StrukturaUpraveINO_1000424/P1114277" xmlDataType="integer"/>
    </xmlCellPr>
  </singleXmlCell>
  <singleXmlCell id="82" xr6:uid="{00000000-000C-0000-FFFF-FFFF52000000}" r="C4" connectionId="0">
    <xmlCellPr id="1" xr6:uid="{00000000-0010-0000-5200-000001000000}" uniqueName="P1114279">
      <xmlPr mapId="1" xpath="/GIKU-UOP-DION/StrukturaUpraveINO_1000424/P1114279" xmlDataType="short"/>
    </xmlCellPr>
  </singleXmlCell>
  <singleXmlCell id="83" xr6:uid="{00000000-000C-0000-FFFF-FFFF53000000}" r="B5" connectionId="0">
    <xmlCellPr id="1" xr6:uid="{00000000-0010-0000-5300-000001000000}" uniqueName="P1114282">
      <xmlPr mapId="1" xpath="/GIKU-UOP-DION/StrukturaUpraveINO_1000424/P1114282" xmlDataType="integer"/>
    </xmlCellPr>
  </singleXmlCell>
  <singleXmlCell id="84" xr6:uid="{00000000-000C-0000-FFFF-FFFF54000000}" r="C6" connectionId="0">
    <xmlCellPr id="1" xr6:uid="{00000000-0010-0000-5400-000001000000}" uniqueName="P1114290">
      <xmlPr mapId="1" xpath="/GIKU-UOP-DION/StrukturaUpraveINO_1000424/P1114290" xmlDataType="short"/>
    </xmlCellPr>
  </singleXmlCell>
  <singleXmlCell id="85" xr6:uid="{00000000-000C-0000-FFFF-FFFF55000000}" r="C7" connectionId="0">
    <xmlCellPr id="1" xr6:uid="{00000000-0010-0000-5500-000001000000}" uniqueName="P1114291">
      <xmlPr mapId="1" xpath="/GIKU-UOP-DION/StrukturaUpraveINO_1000424/P1114291" xmlDataType="short"/>
    </xmlCellPr>
  </singleXmlCell>
  <singleXmlCell id="86" xr6:uid="{00000000-000C-0000-FFFF-FFFF56000000}" r="C8" connectionId="0">
    <xmlCellPr id="1" xr6:uid="{00000000-0010-0000-5600-000001000000}" uniqueName="P1114292">
      <xmlPr mapId="1" xpath="/GIKU-UOP-DION/StrukturaUpraveINO_1000424/P1114292" xmlDataType="short"/>
    </xmlCellPr>
  </singleXmlCell>
  <singleXmlCell id="87" xr6:uid="{00000000-000C-0000-FFFF-FFFF57000000}" r="C9" connectionId="0">
    <xmlCellPr id="1" xr6:uid="{00000000-0010-0000-5700-000001000000}" uniqueName="P1114293">
      <xmlPr mapId="1" xpath="/GIKU-UOP-DION/StrukturaUpraveINO_1000424/P1114293" xmlDataType="short"/>
    </xmlCellPr>
  </singleXmlCell>
  <singleXmlCell id="88" xr6:uid="{00000000-000C-0000-FFFF-FFFF58000000}" r="B10" connectionId="0">
    <xmlCellPr id="1" xr6:uid="{00000000-0010-0000-5800-000001000000}" uniqueName="P1115997">
      <xmlPr mapId="1" xpath="/GIKU-UOP-DION/StrukturaUpraveINO_1000424/P1115997" xmlDataType="integer"/>
    </xmlCellPr>
  </singleXmlCell>
  <singleXmlCell id="89" xr6:uid="{00000000-000C-0000-FFFF-FFFF59000000}" r="B11" connectionId="0">
    <xmlCellPr id="1" xr6:uid="{00000000-0010-0000-5900-000001000000}" uniqueName="P1115998">
      <xmlPr mapId="1" xpath="/GIKU-UOP-DION/StrukturaUpraveINO_1000424/P1115998" xmlDataType="integer"/>
    </xmlCellPr>
  </singleXmlCell>
  <singleXmlCell id="90" xr6:uid="{00000000-000C-0000-FFFF-FFFF5A000000}" r="B12" connectionId="0">
    <xmlCellPr id="1" xr6:uid="{00000000-0010-0000-5A00-000001000000}" uniqueName="P1115999">
      <xmlPr mapId="1" xpath="/GIKU-UOP-DION/StrukturaUpraveINO_1000424/P1115999" xmlDataType="integer"/>
    </xmlCellPr>
  </singleXmlCell>
  <singleXmlCell id="91" xr6:uid="{00000000-000C-0000-FFFF-FFFF5B000000}" r="C13" connectionId="0">
    <xmlCellPr id="1" xr6:uid="{00000000-0010-0000-5B00-000001000000}" uniqueName="P1114303">
      <xmlPr mapId="1" xpath="/GIKU-UOP-DION/StrukturaUpraveINO_1000424/P1114303" xmlDataType="short"/>
    </xmlCellPr>
  </singleXmlCell>
  <singleXmlCell id="92" xr6:uid="{00000000-000C-0000-FFFF-FFFF5C000000}" r="B14" connectionId="0">
    <xmlCellPr id="1" xr6:uid="{00000000-0010-0000-5C00-000001000000}" uniqueName="P1116000">
      <xmlPr mapId="1" xpath="/GIKU-UOP-DION/StrukturaUpraveINO_1000424/P1116000" xmlDataType="integer"/>
    </xmlCellPr>
  </singleXmlCell>
  <singleXmlCell id="93" xr6:uid="{00000000-000C-0000-FFFF-FFFF5D000000}" r="B15" connectionId="0">
    <xmlCellPr id="1" xr6:uid="{00000000-0010-0000-5D00-000001000000}" uniqueName="P1116001">
      <xmlPr mapId="1" xpath="/GIKU-UOP-DION/StrukturaUpraveINO_1000424/P1116001" xmlDataType="integer"/>
    </xmlCellPr>
  </singleXmlCell>
  <singleXmlCell id="94" xr6:uid="{00000000-000C-0000-FFFF-FFFF5E000000}" r="B16" connectionId="0">
    <xmlCellPr id="1" xr6:uid="{00000000-0010-0000-5E00-000001000000}" uniqueName="P1116002">
      <xmlPr mapId="1" xpath="/GIKU-UOP-DION/StrukturaUpraveINO_1000424/P1116002" xmlDataType="integer"/>
    </xmlCellPr>
  </singleXmlCell>
  <singleXmlCell id="95" xr6:uid="{00000000-000C-0000-FFFF-FFFF5F000000}" r="C17" connectionId="0">
    <xmlCellPr id="1" xr6:uid="{00000000-0010-0000-5F00-000001000000}" uniqueName="P1114304">
      <xmlPr mapId="1" xpath="/GIKU-UOP-DION/StrukturaUpraveINO_1000424/P1114304" xmlDataType="short"/>
    </xmlCellPr>
  </singleXmlCell>
  <singleXmlCell id="96" xr6:uid="{00000000-000C-0000-FFFF-FFFF60000000}" r="B18" connectionId="0">
    <xmlCellPr id="1" xr6:uid="{00000000-0010-0000-6000-000001000000}" uniqueName="P1116003">
      <xmlPr mapId="1" xpath="/GIKU-UOP-DION/StrukturaUpraveINO_1000424/P1116003" xmlDataType="integer"/>
    </xmlCellPr>
  </singleXmlCell>
  <singleXmlCell id="97" xr6:uid="{00000000-000C-0000-FFFF-FFFF61000000}" r="B19" connectionId="0">
    <xmlCellPr id="1" xr6:uid="{00000000-0010-0000-6100-000001000000}" uniqueName="P1116004">
      <xmlPr mapId="1" xpath="/GIKU-UOP-DION/StrukturaUpraveINO_1000424/P1116004" xmlDataType="integer"/>
    </xmlCellPr>
  </singleXmlCell>
  <singleXmlCell id="98" xr6:uid="{00000000-000C-0000-FFFF-FFFF62000000}" r="B20" connectionId="0">
    <xmlCellPr id="1" xr6:uid="{00000000-0010-0000-6200-000001000000}" uniqueName="P1116005">
      <xmlPr mapId="1" xpath="/GIKU-UOP-DION/StrukturaUpraveINO_1000424/P1116005" xmlDataType="integer"/>
    </xmlCellPr>
  </singleXmlCell>
  <singleXmlCell id="99" xr6:uid="{00000000-000C-0000-FFFF-FFFF63000000}" r="C21" connectionId="0">
    <xmlCellPr id="1" xr6:uid="{00000000-0010-0000-6300-000001000000}" uniqueName="P1114314">
      <xmlPr mapId="1" xpath="/GIKU-UOP-DION/StrukturaUpraveINO_1000424/P1114314" xmlDataType="short"/>
    </xmlCellPr>
  </singleXmlCell>
  <singleXmlCell id="100" xr6:uid="{00000000-000C-0000-FFFF-FFFF64000000}" r="B22" connectionId="0">
    <xmlCellPr id="1" xr6:uid="{00000000-0010-0000-6400-000001000000}" uniqueName="P1116006">
      <xmlPr mapId="1" xpath="/GIKU-UOP-DION/StrukturaUpraveINO_1000424/P1116006" xmlDataType="integer"/>
    </xmlCellPr>
  </singleXmlCell>
  <singleXmlCell id="101" xr6:uid="{00000000-000C-0000-FFFF-FFFF65000000}" r="C23" connectionId="0">
    <xmlCellPr id="1" xr6:uid="{00000000-0010-0000-6500-000001000000}" uniqueName="P1114315">
      <xmlPr mapId="1" xpath="/GIKU-UOP-DION/StrukturaUpraveINO_1000424/P1114315" xmlDataType="short"/>
    </xmlCellPr>
  </singleXmlCell>
  <singleXmlCell id="102" xr6:uid="{00000000-000C-0000-FFFF-FFFF66000000}" r="B24" connectionId="0">
    <xmlCellPr id="1" xr6:uid="{00000000-0010-0000-6600-000001000000}" uniqueName="P1116007">
      <xmlPr mapId="1" xpath="/GIKU-UOP-DION/StrukturaUpraveINO_1000424/P1116007" xmlDataType="integer"/>
    </xmlCellPr>
  </singleXmlCell>
  <singleXmlCell id="103" xr6:uid="{00000000-000C-0000-FFFF-FFFF67000000}" r="B25" connectionId="0">
    <xmlCellPr id="1" xr6:uid="{00000000-0010-0000-6700-000001000000}" uniqueName="P1116008">
      <xmlPr mapId="1" xpath="/GIKU-UOP-DION/StrukturaUpraveINO_1000424/P1116008" xmlDataType="integer"/>
    </xmlCellPr>
  </singleXmlCell>
  <singleXmlCell id="104" xr6:uid="{00000000-000C-0000-FFFF-FFFF68000000}" r="B26" connectionId="0">
    <xmlCellPr id="1" xr6:uid="{00000000-0010-0000-6800-000001000000}" uniqueName="P1116009">
      <xmlPr mapId="1" xpath="/GIKU-UOP-DION/StrukturaUpraveINO_1000424/P1116009" xmlDataType="integer"/>
    </xmlCellPr>
  </singleXmlCell>
  <singleXmlCell id="105" xr6:uid="{00000000-000C-0000-FFFF-FFFF69000000}" r="C27" connectionId="0">
    <xmlCellPr id="1" xr6:uid="{00000000-0010-0000-6900-000001000000}" uniqueName="P1114316">
      <xmlPr mapId="1" xpath="/GIKU-UOP-DION/StrukturaUpraveINO_1000424/P1114316" xmlDataType="short"/>
    </xmlCellPr>
  </singleXmlCell>
  <singleXmlCell id="106" xr6:uid="{00000000-000C-0000-FFFF-FFFF6A000000}" r="B28" connectionId="0">
    <xmlCellPr id="1" xr6:uid="{00000000-0010-0000-6A00-000001000000}" uniqueName="P1116010">
      <xmlPr mapId="1" xpath="/GIKU-UOP-DION/StrukturaUpraveINO_1000424/P1116010" xmlDataType="integer"/>
    </xmlCellPr>
  </singleXmlCell>
  <singleXmlCell id="107" xr6:uid="{00000000-000C-0000-FFFF-FFFF6B000000}" r="B29" connectionId="0">
    <xmlCellPr id="1" xr6:uid="{00000000-0010-0000-6B00-000001000000}" uniqueName="P1116011">
      <xmlPr mapId="1" xpath="/GIKU-UOP-DION/StrukturaUpraveINO_1000424/P1116011" xmlDataType="integer"/>
    </xmlCellPr>
  </singleXmlCell>
  <singleXmlCell id="108" xr6:uid="{00000000-000C-0000-FFFF-FFFF6C000000}" r="B30" connectionId="0">
    <xmlCellPr id="1" xr6:uid="{00000000-0010-0000-6C00-000001000000}" uniqueName="P1116012">
      <xmlPr mapId="1" xpath="/GIKU-UOP-DION/StrukturaUpraveINO_1000424/P1116012" xmlDataType="integer"/>
    </xmlCellPr>
  </singleXmlCell>
  <singleXmlCell id="109" xr6:uid="{00000000-000C-0000-FFFF-FFFF6D000000}" r="C31" connectionId="0">
    <xmlCellPr id="1" xr6:uid="{00000000-0010-0000-6D00-000001000000}" uniqueName="P1114520">
      <xmlPr mapId="1" xpath="/GIKU-UOP-DION/StrukturaUpraveINO_1000424/P1114520" xmlDataType="short"/>
    </xmlCellPr>
  </singleXmlCell>
  <singleXmlCell id="110" xr6:uid="{00000000-000C-0000-FFFF-FFFF6E000000}" r="C32" connectionId="0">
    <xmlCellPr id="1" xr6:uid="{00000000-0010-0000-6E00-000001000000}" uniqueName="P1114317">
      <xmlPr mapId="1" xpath="/GIKU-UOP-DION/StrukturaUpraveINO_1000424/P1114317" xmlDataType="short"/>
    </xmlCellPr>
  </singleXmlCell>
  <singleXmlCell id="111" xr6:uid="{00000000-000C-0000-FFFF-FFFF6F000000}" r="B33" connectionId="0">
    <xmlCellPr id="1" xr6:uid="{00000000-0010-0000-6F00-000001000000}" uniqueName="P1116013">
      <xmlPr mapId="1" xpath="/GIKU-UOP-DION/StrukturaUpraveINO_1000424/P1116013" xmlDataType="integer"/>
    </xmlCellPr>
  </singleXmlCell>
  <singleXmlCell id="112" xr6:uid="{00000000-000C-0000-FFFF-FFFF70000000}" r="B34" connectionId="0">
    <xmlCellPr id="1" xr6:uid="{00000000-0010-0000-7000-000001000000}" uniqueName="P1116014">
      <xmlPr mapId="1" xpath="/GIKU-UOP-DION/StrukturaUpraveINO_1000424/P1116014" xmlDataType="integer"/>
    </xmlCellPr>
  </singleXmlCell>
  <singleXmlCell id="113" xr6:uid="{00000000-000C-0000-FFFF-FFFF71000000}" r="B35" connectionId="0">
    <xmlCellPr id="1" xr6:uid="{00000000-0010-0000-7100-000001000000}" uniqueName="P1116015">
      <xmlPr mapId="1" xpath="/GIKU-UOP-DION/StrukturaUpraveINO_1000424/P1116015" xmlDataType="integer"/>
    </xmlCellPr>
  </singleXmlCell>
  <singleXmlCell id="114" xr6:uid="{00000000-000C-0000-FFFF-FFFF72000000}" r="C36" connectionId="0">
    <xmlCellPr id="1" xr6:uid="{00000000-0010-0000-7200-000001000000}" uniqueName="P1114521">
      <xmlPr mapId="1" xpath="/GIKU-UOP-DION/StrukturaUpraveINO_1000424/P1114521" xmlDataType="short"/>
    </xmlCellPr>
  </singleXmlCell>
  <singleXmlCell id="115" xr6:uid="{00000000-000C-0000-FFFF-FFFF73000000}" r="C37" connectionId="0">
    <xmlCellPr id="1" xr6:uid="{00000000-0010-0000-7300-000001000000}" uniqueName="P1114318">
      <xmlPr mapId="1" xpath="/GIKU-UOP-DION/StrukturaUpraveINO_1000424/P1114318" xmlDataType="short"/>
    </xmlCellPr>
  </singleXmlCell>
  <singleXmlCell id="116" xr6:uid="{00000000-000C-0000-FFFF-FFFF74000000}" r="B38" connectionId="0">
    <xmlCellPr id="1" xr6:uid="{00000000-0010-0000-7400-000001000000}" uniqueName="P1116016">
      <xmlPr mapId="1" xpath="/GIKU-UOP-DION/StrukturaUpraveINO_1000424/P1116016" xmlDataType="integer"/>
    </xmlCellPr>
  </singleXmlCell>
  <singleXmlCell id="117" xr6:uid="{00000000-000C-0000-FFFF-FFFF75000000}" r="B39" connectionId="0">
    <xmlCellPr id="1" xr6:uid="{00000000-0010-0000-7500-000001000000}" uniqueName="P1116017">
      <xmlPr mapId="1" xpath="/GIKU-UOP-DION/StrukturaUpraveINO_1000424/P1116017" xmlDataType="integer"/>
    </xmlCellPr>
  </singleXmlCell>
  <singleXmlCell id="118" xr6:uid="{00000000-000C-0000-FFFF-FFFF76000000}" r="B40" connectionId="0">
    <xmlCellPr id="1" xr6:uid="{00000000-0010-0000-7600-000001000000}" uniqueName="P1116018">
      <xmlPr mapId="1" xpath="/GIKU-UOP-DION/StrukturaUpraveINO_1000424/P1116018" xmlDataType="integer"/>
    </xmlCellPr>
  </singleXmlCell>
  <singleXmlCell id="119" xr6:uid="{00000000-000C-0000-FFFF-FFFF77000000}" r="C41" connectionId="0">
    <xmlCellPr id="1" xr6:uid="{00000000-0010-0000-7700-000001000000}" uniqueName="P1114522">
      <xmlPr mapId="1" xpath="/GIKU-UOP-DION/StrukturaUpraveINO_1000424/P1114522" xmlDataType="short"/>
    </xmlCellPr>
  </singleXmlCell>
  <singleXmlCell id="120" xr6:uid="{00000000-000C-0000-FFFF-FFFF78000000}" r="B42" connectionId="0">
    <xmlCellPr id="1" xr6:uid="{00000000-0010-0000-7800-000001000000}" uniqueName="P1116019">
      <xmlPr mapId="1" xpath="/GIKU-UOP-DION/StrukturaUpraveINO_1000424/P1116019" xmlDataType="integer"/>
    </xmlCellPr>
  </singleXmlCell>
  <singleXmlCell id="121" xr6:uid="{00000000-000C-0000-FFFF-FFFF79000000}" r="B43" connectionId="0">
    <xmlCellPr id="1" xr6:uid="{00000000-0010-0000-7900-000001000000}" uniqueName="P1116020">
      <xmlPr mapId="1" xpath="/GIKU-UOP-DION/StrukturaUpraveINO_1000424/P1116020" xmlDataType="integer"/>
    </xmlCellPr>
  </singleXmlCell>
  <singleXmlCell id="122" xr6:uid="{00000000-000C-0000-FFFF-FFFF7A000000}" r="B44" connectionId="0">
    <xmlCellPr id="1" xr6:uid="{00000000-0010-0000-7A00-000001000000}" uniqueName="P1116021">
      <xmlPr mapId="1" xpath="/GIKU-UOP-DION/StrukturaUpraveINO_1000424/P1116021" xmlDataType="integer"/>
    </xmlCellPr>
  </singleXmlCell>
  <singleXmlCell id="123" xr6:uid="{00000000-000C-0000-FFFF-FFFF7B000000}" r="C45" connectionId="0">
    <xmlCellPr id="1" xr6:uid="{00000000-0010-0000-7B00-000001000000}" uniqueName="P1114319">
      <xmlPr mapId="1" xpath="/GIKU-UOP-DION/StrukturaUpraveINO_1000424/P1114319" xmlDataType="short"/>
    </xmlCellPr>
  </singleXmlCell>
  <singleXmlCell id="124" xr6:uid="{00000000-000C-0000-FFFF-FFFF7C000000}" r="B46" connectionId="0">
    <xmlCellPr id="1" xr6:uid="{00000000-0010-0000-7C00-000001000000}" uniqueName="P1116022">
      <xmlPr mapId="1" xpath="/GIKU-UOP-DION/StrukturaUpraveINO_1000424/P1116022" xmlDataType="integer"/>
    </xmlCellPr>
  </singleXmlCell>
  <singleXmlCell id="125" xr6:uid="{00000000-000C-0000-FFFF-FFFF7D000000}" r="C47" connectionId="0">
    <xmlCellPr id="1" xr6:uid="{00000000-0010-0000-7D00-000001000000}" uniqueName="P1114523">
      <xmlPr mapId="1" xpath="/GIKU-UOP-DION/StrukturaUpraveINO_1000424/P1114523" xmlDataType="short"/>
    </xmlCellPr>
  </singleXmlCell>
  <singleXmlCell id="126" xr6:uid="{00000000-000C-0000-FFFF-FFFF7E000000}" r="B48" connectionId="0">
    <xmlCellPr id="1" xr6:uid="{00000000-0010-0000-7E00-000001000000}" uniqueName="P1116023">
      <xmlPr mapId="1" xpath="/GIKU-UOP-DION/StrukturaUpraveINO_1000424/P1116023" xmlDataType="integer"/>
    </xmlCellPr>
  </singleXmlCell>
  <singleXmlCell id="127" xr6:uid="{00000000-000C-0000-FFFF-FFFF7F000000}" r="B49" connectionId="0">
    <xmlCellPr id="1" xr6:uid="{00000000-0010-0000-7F00-000001000000}" uniqueName="P1116024">
      <xmlPr mapId="1" xpath="/GIKU-UOP-DION/StrukturaUpraveINO_1000424/P1116024" xmlDataType="integer"/>
    </xmlCellPr>
  </singleXmlCell>
  <singleXmlCell id="128" xr6:uid="{00000000-000C-0000-FFFF-FFFF80000000}" r="B50" connectionId="0">
    <xmlCellPr id="1" xr6:uid="{00000000-0010-0000-8000-000001000000}" uniqueName="P1116025">
      <xmlPr mapId="1" xpath="/GIKU-UOP-DION/StrukturaUpraveINO_1000424/P1116025" xmlDataType="integer"/>
    </xmlCellPr>
  </singleXmlCell>
  <singleXmlCell id="129" xr6:uid="{00000000-000C-0000-FFFF-FFFF81000000}" r="C51" connectionId="0">
    <xmlCellPr id="1" xr6:uid="{00000000-0010-0000-8100-000001000000}" uniqueName="P1114524">
      <xmlPr mapId="1" xpath="/GIKU-UOP-DION/StrukturaUpraveINO_1000424/P1114524" xmlDataType="short"/>
    </xmlCellPr>
  </singleXmlCell>
  <singleXmlCell id="130" xr6:uid="{00000000-000C-0000-FFFF-FFFF82000000}" r="B52" connectionId="0">
    <xmlCellPr id="1" xr6:uid="{00000000-0010-0000-8200-000001000000}" uniqueName="P1116026">
      <xmlPr mapId="1" xpath="/GIKU-UOP-DION/StrukturaUpraveINO_1000424/P1116026" xmlDataType="integer"/>
    </xmlCellPr>
  </singleXmlCell>
  <singleXmlCell id="131" xr6:uid="{00000000-000C-0000-FFFF-FFFF83000000}" r="B53" connectionId="0">
    <xmlCellPr id="1" xr6:uid="{00000000-0010-0000-8300-000001000000}" uniqueName="P1116027">
      <xmlPr mapId="1" xpath="/GIKU-UOP-DION/StrukturaUpraveINO_1000424/P1116027" xmlDataType="integer"/>
    </xmlCellPr>
  </singleXmlCell>
  <singleXmlCell id="132" xr6:uid="{00000000-000C-0000-FFFF-FFFF84000000}" r="B54" connectionId="0">
    <xmlCellPr id="1" xr6:uid="{00000000-0010-0000-8400-000001000000}" uniqueName="P1116028">
      <xmlPr mapId="1" xpath="/GIKU-UOP-DION/StrukturaUpraveINO_1000424/P1116028" xmlDataType="integer"/>
    </xmlCellPr>
  </singleXmlCell>
  <singleXmlCell id="133" xr6:uid="{00000000-000C-0000-FFFF-FFFF85000000}" r="C55" connectionId="0">
    <xmlCellPr id="1" xr6:uid="{00000000-0010-0000-8500-000001000000}" uniqueName="P1114525">
      <xmlPr mapId="1" xpath="/GIKU-UOP-DION/StrukturaUpraveINO_1000424/P1114525" xmlDataType="short"/>
    </xmlCellPr>
  </singleXmlCell>
  <singleXmlCell id="134" xr6:uid="{00000000-000C-0000-FFFF-FFFF86000000}" r="C56" connectionId="0">
    <xmlCellPr id="1" xr6:uid="{00000000-0010-0000-8600-000001000000}" uniqueName="P1114336">
      <xmlPr mapId="1" xpath="/GIKU-UOP-DION/StrukturaUpraveINO_1000424/P1114336" xmlDataType="short"/>
    </xmlCellPr>
  </singleXmlCell>
  <singleXmlCell id="135" xr6:uid="{00000000-000C-0000-FFFF-FFFF87000000}" r="B57" connectionId="0">
    <xmlCellPr id="1" xr6:uid="{00000000-0010-0000-8700-000001000000}" uniqueName="P1116029">
      <xmlPr mapId="1" xpath="/GIKU-UOP-DION/StrukturaUpraveINO_1000424/P1116029" xmlDataType="integer"/>
    </xmlCellPr>
  </singleXmlCell>
  <singleXmlCell id="136" xr6:uid="{00000000-000C-0000-FFFF-FFFF88000000}" r="B58" connectionId="0">
    <xmlCellPr id="1" xr6:uid="{00000000-0010-0000-8800-000001000000}" uniqueName="P1116030">
      <xmlPr mapId="1" xpath="/GIKU-UOP-DION/StrukturaUpraveINO_1000424/P1116030" xmlDataType="integer"/>
    </xmlCellPr>
  </singleXmlCell>
  <singleXmlCell id="137" xr6:uid="{00000000-000C-0000-FFFF-FFFF89000000}" r="B59" connectionId="0">
    <xmlCellPr id="1" xr6:uid="{00000000-0010-0000-8900-000001000000}" uniqueName="P1116031">
      <xmlPr mapId="1" xpath="/GIKU-UOP-DION/StrukturaUpraveINO_1000424/P1116031" xmlDataType="integer"/>
    </xmlCellPr>
  </singleXmlCell>
  <singleXmlCell id="138" xr6:uid="{00000000-000C-0000-FFFF-FFFF8A000000}" r="C60" connectionId="0">
    <xmlCellPr id="1" xr6:uid="{00000000-0010-0000-8A00-000001000000}" uniqueName="P1114552">
      <xmlPr mapId="1" xpath="/GIKU-UOP-DION/StrukturaUpraveINO_1000424/P1114552" xmlDataType="short"/>
    </xmlCellPr>
  </singleXmlCell>
  <singleXmlCell id="139" xr6:uid="{00000000-000C-0000-FFFF-FFFF8B000000}" r="C61" connectionId="0">
    <xmlCellPr id="1" xr6:uid="{00000000-0010-0000-8B00-000001000000}" uniqueName="P1114553">
      <xmlPr mapId="1" xpath="/GIKU-UOP-DION/StrukturaUpraveINO_1000424/P1114553" xmlDataType="short"/>
    </xmlCellPr>
  </singleXmlCell>
  <singleXmlCell id="140" xr6:uid="{00000000-000C-0000-FFFF-FFFF8C000000}" r="C62" connectionId="0">
    <xmlCellPr id="1" xr6:uid="{00000000-0010-0000-8C00-000001000000}" uniqueName="P1114554">
      <xmlPr mapId="1" xpath="/GIKU-UOP-DION/StrukturaUpraveINO_1000424/P1114554" xmlDataType="short"/>
    </xmlCellPr>
  </singleXmlCell>
  <singleXmlCell id="141" xr6:uid="{00000000-000C-0000-FFFF-FFFF8D000000}" r="C63" connectionId="0">
    <xmlCellPr id="1" xr6:uid="{00000000-0010-0000-8D00-000001000000}" uniqueName="P1114555">
      <xmlPr mapId="1" xpath="/GIKU-UOP-DION/StrukturaUpraveINO_1000424/P1114555" xmlDataType="short"/>
    </xmlCellPr>
  </singleXmlCell>
  <singleXmlCell id="142" xr6:uid="{00000000-000C-0000-FFFF-FFFF8E000000}" r="C64" connectionId="0">
    <xmlCellPr id="1" xr6:uid="{00000000-0010-0000-8E00-000001000000}" uniqueName="P1114556">
      <xmlPr mapId="1" xpath="/GIKU-UOP-DION/StrukturaUpraveINO_1000424/P1114556" xmlDataType="short"/>
    </xmlCellPr>
  </singleXmlCell>
  <singleXmlCell id="143" xr6:uid="{00000000-000C-0000-FFFF-FFFF8F000000}" r="C65" connectionId="0">
    <xmlCellPr id="1" xr6:uid="{00000000-0010-0000-8F00-000001000000}" uniqueName="P1114557">
      <xmlPr mapId="1" xpath="/GIKU-UOP-DION/StrukturaUpraveINO_1000424/P1114557" xmlDataType="short"/>
    </xmlCellPr>
  </singleXmlCell>
  <singleXmlCell id="144" xr6:uid="{00000000-000C-0000-FFFF-FFFF90000000}" r="C66" connectionId="0">
    <xmlCellPr id="1" xr6:uid="{00000000-0010-0000-9000-000001000000}" uniqueName="P1114558">
      <xmlPr mapId="1" xpath="/GIKU-UOP-DION/StrukturaUpraveINO_1000424/P1114558" xmlDataType="short"/>
    </xmlCellPr>
  </singleXmlCell>
  <singleXmlCell id="145" xr6:uid="{00000000-000C-0000-FFFF-FFFF91000000}" r="C67" connectionId="0">
    <xmlCellPr id="1" xr6:uid="{00000000-0010-0000-9100-000001000000}" uniqueName="P1114559">
      <xmlPr mapId="1" xpath="/GIKU-UOP-DION/StrukturaUpraveINO_1000424/P1114559" xmlDataType="short"/>
    </xmlCellPr>
  </singleXmlCell>
  <singleXmlCell id="146" xr6:uid="{00000000-000C-0000-FFFF-FFFF92000000}" r="C68" connectionId="0">
    <xmlCellPr id="1" xr6:uid="{00000000-0010-0000-9200-000001000000}" uniqueName="P1114560">
      <xmlPr mapId="1" xpath="/GIKU-UOP-DION/StrukturaUpraveINO_1000424/P1114560" xmlDataType="short"/>
    </xmlCellPr>
  </singleXmlCell>
  <singleXmlCell id="147" xr6:uid="{00000000-000C-0000-FFFF-FFFF93000000}" r="C69" connectionId="0">
    <xmlCellPr id="1" xr6:uid="{00000000-0010-0000-9300-000001000000}" uniqueName="P1114321">
      <xmlPr mapId="1" xpath="/GIKU-UOP-DION/StrukturaUpraveINO_1000424/P1114321" xmlDataType="short"/>
    </xmlCellPr>
  </singleXmlCell>
  <singleXmlCell id="148" xr6:uid="{00000000-000C-0000-FFFF-FFFF94000000}" r="B70" connectionId="0">
    <xmlCellPr id="1" xr6:uid="{00000000-0010-0000-9400-000001000000}" uniqueName="P1114335">
      <xmlPr mapId="1" xpath="/GIKU-UOP-DION/StrukturaUpraveINO_1000424/P1114335" xmlDataType="decimal"/>
    </xmlCellPr>
  </singleXmlCell>
  <singleXmlCell id="149" xr6:uid="{00000000-000C-0000-FFFF-FFFF95000000}" r="C71" connectionId="0">
    <xmlCellPr id="1" xr6:uid="{00000000-0010-0000-9500-000001000000}" uniqueName="P1114322">
      <xmlPr mapId="1" xpath="/GIKU-UOP-DION/StrukturaUpraveINO_1000424/P1114322" xmlDataType="short"/>
    </xmlCellPr>
  </singleXmlCell>
  <singleXmlCell id="150" xr6:uid="{00000000-000C-0000-FFFF-FFFF96000000}" r="B72" connectionId="0">
    <xmlCellPr id="1" xr6:uid="{00000000-0010-0000-9600-000001000000}" uniqueName="P1114334">
      <xmlPr mapId="1" xpath="/GIKU-UOP-DION/StrukturaUpraveINO_1000424/P1114334" xmlDataType="decimal"/>
    </xmlCellPr>
  </singleXmlCell>
  <singleXmlCell id="151" xr6:uid="{00000000-000C-0000-FFFF-FFFF97000000}" r="C73" connectionId="0">
    <xmlCellPr id="1" xr6:uid="{00000000-0010-0000-9700-000001000000}" uniqueName="P1114323">
      <xmlPr mapId="1" xpath="/GIKU-UOP-DION/StrukturaUpraveINO_1000424/P1114323" xmlDataType="short"/>
    </xmlCellPr>
  </singleXmlCell>
  <singleXmlCell id="152" xr6:uid="{00000000-000C-0000-FFFF-FFFF98000000}" r="B74" connectionId="0">
    <xmlCellPr id="1" xr6:uid="{00000000-0010-0000-9800-000001000000}" uniqueName="P1114333">
      <xmlPr mapId="1" xpath="/GIKU-UOP-DION/StrukturaUpraveINO_1000424/P1114333" xmlDataType="decimal"/>
    </xmlCellPr>
  </singleXmlCell>
  <singleXmlCell id="153" xr6:uid="{00000000-000C-0000-FFFF-FFFF99000000}" r="C75" connectionId="0">
    <xmlCellPr id="1" xr6:uid="{00000000-0010-0000-9900-000001000000}" uniqueName="P1114324">
      <xmlPr mapId="1" xpath="/GIKU-UOP-DION/StrukturaUpraveINO_1000424/P1114324" xmlDataType="short"/>
    </xmlCellPr>
  </singleXmlCell>
  <singleXmlCell id="154" xr6:uid="{00000000-000C-0000-FFFF-FFFF9A000000}" r="B76" connectionId="0">
    <xmlCellPr id="1" xr6:uid="{00000000-0010-0000-9A00-000001000000}" uniqueName="P1114332">
      <xmlPr mapId="1" xpath="/GIKU-UOP-DION/StrukturaUpraveINO_1000424/P1114332" xmlDataType="decimal"/>
    </xmlCellPr>
  </singleXmlCell>
  <singleXmlCell id="155" xr6:uid="{00000000-000C-0000-FFFF-FFFF9B000000}" r="C77" connectionId="0">
    <xmlCellPr id="1" xr6:uid="{00000000-0010-0000-9B00-000001000000}" uniqueName="P1114325">
      <xmlPr mapId="1" xpath="/GIKU-UOP-DION/StrukturaUpraveINO_1000424/P1114325" xmlDataType="short"/>
    </xmlCellPr>
  </singleXmlCell>
  <singleXmlCell id="156" xr6:uid="{00000000-000C-0000-FFFF-FFFF9C000000}" r="B78" connectionId="0">
    <xmlCellPr id="1" xr6:uid="{00000000-0010-0000-9C00-000001000000}" uniqueName="P1114331">
      <xmlPr mapId="1" xpath="/GIKU-UOP-DION/StrukturaUpraveINO_1000424/P1114331" xmlDataType="decimal"/>
    </xmlCellPr>
  </singleXmlCell>
  <singleXmlCell id="157" xr6:uid="{00000000-000C-0000-FFFF-FFFF9D000000}" r="C79" connectionId="0">
    <xmlCellPr id="1" xr6:uid="{00000000-0010-0000-9D00-000001000000}" uniqueName="P1114326">
      <xmlPr mapId="1" xpath="/GIKU-UOP-DION/StrukturaUpraveINO_1000424/P1114326" xmlDataType="short"/>
    </xmlCellPr>
  </singleXmlCell>
  <singleXmlCell id="158" xr6:uid="{00000000-000C-0000-FFFF-FFFF9E000000}" r="B80" connectionId="0">
    <xmlCellPr id="1" xr6:uid="{00000000-0010-0000-9E00-000001000000}" uniqueName="P1114330">
      <xmlPr mapId="1" xpath="/GIKU-UOP-DION/StrukturaUpraveINO_100042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9" xr6:uid="{00000000-000C-0000-FFFF-FFFF9F000000}" r="C2" connectionId="0">
    <xmlCellPr id="1" xr6:uid="{00000000-0010-0000-9F00-000001000000}" uniqueName="P1114386">
      <xmlPr mapId="1" xpath="/GIKU-UOP-DION/Naknade_1000425/P1114386" xmlDataType="short"/>
    </xmlCellPr>
  </singleXmlCell>
  <singleXmlCell id="160" xr6:uid="{00000000-000C-0000-FFFF-FFFFA0000000}" r="C3" connectionId="0">
    <xmlCellPr id="1" xr6:uid="{00000000-0010-0000-A000-000001000000}" uniqueName="P1114388">
      <xmlPr mapId="1" xpath="/GIKU-UOP-DION/Naknade_1000425/P1114388" xmlDataType="short"/>
    </xmlCellPr>
  </singleXmlCell>
  <singleXmlCell id="161" xr6:uid="{00000000-000C-0000-FFFF-FFFFA1000000}" r="C4" connectionId="0">
    <xmlCellPr id="1" xr6:uid="{00000000-0010-0000-A100-000001000000}" uniqueName="P1114390">
      <xmlPr mapId="1" xpath="/GIKU-UOP-DION/Naknade_1000425/P1114390" xmlDataType="short"/>
    </xmlCellPr>
  </singleXmlCell>
  <singleXmlCell id="162" xr6:uid="{00000000-000C-0000-FFFF-FFFFA2000000}" r="C5" connectionId="0">
    <xmlCellPr id="1" xr6:uid="{00000000-0010-0000-A200-000001000000}" uniqueName="P1114392">
      <xmlPr mapId="1" xpath="/GIKU-UOP-DION/Naknade_1000425/P1114392" xmlDataType="short"/>
    </xmlCellPr>
  </singleXmlCell>
  <singleXmlCell id="163" xr6:uid="{00000000-000C-0000-FFFF-FFFFA3000000}" r="C6" connectionId="0">
    <xmlCellPr id="1" xr6:uid="{00000000-0010-0000-A300-000001000000}" uniqueName="P1114400">
      <xmlPr mapId="1" xpath="/GIKU-UOP-DION/Naknade_1000425/P1114400" xmlDataType="short"/>
    </xmlCellPr>
  </singleXmlCell>
  <singleXmlCell id="164" xr6:uid="{00000000-000C-0000-FFFF-FFFFA4000000}" r="B7" connectionId="0">
    <xmlCellPr id="1" xr6:uid="{00000000-0010-0000-A400-000001000000}" uniqueName="P1114411">
      <xmlPr mapId="1" xpath="/GIKU-UOP-DION/Naknade_1000425/P1114411" xmlDataType="decimal"/>
    </xmlCellPr>
  </singleXmlCell>
  <singleXmlCell id="165" xr6:uid="{00000000-000C-0000-FFFF-FFFFA5000000}" r="B8" connectionId="0">
    <xmlCellPr id="1" xr6:uid="{00000000-0010-0000-A500-000001000000}" uniqueName="P1114414">
      <xmlPr mapId="1" xpath="/GIKU-UOP-DION/Naknade_1000425/P1114414" xmlDataType="decimal"/>
    </xmlCellPr>
  </singleXmlCell>
  <singleXmlCell id="166" xr6:uid="{00000000-000C-0000-FFFF-FFFFA6000000}" r="C9" connectionId="0">
    <xmlCellPr id="1" xr6:uid="{00000000-0010-0000-A600-000001000000}" uniqueName="P1114417">
      <xmlPr mapId="1" xpath="/GIKU-UOP-DION/Naknade_1000425/P1114417" xmlDataType="short"/>
    </xmlCellPr>
  </singleXmlCell>
  <singleXmlCell id="167" xr6:uid="{00000000-000C-0000-FFFF-FFFFA7000000}" r="B10" connectionId="0">
    <xmlCellPr id="1" xr6:uid="{00000000-0010-0000-A700-000001000000}" uniqueName="P1114419">
      <xmlPr mapId="1" xpath="/GIKU-UOP-DION/Naknade_1000425/P1114419" xmlDataType="decimal"/>
    </xmlCellPr>
  </singleXmlCell>
  <singleXmlCell id="168" xr6:uid="{00000000-000C-0000-FFFF-FFFFA8000000}" r="C11" connectionId="0">
    <xmlCellPr id="1" xr6:uid="{00000000-0010-0000-A800-000001000000}" uniqueName="P1114420">
      <xmlPr mapId="1" xpath="/GIKU-UOP-DION/Naknade_1000425/P1114420" xmlDataType="short"/>
    </xmlCellPr>
  </singleXmlCell>
  <singleXmlCell id="169" xr6:uid="{00000000-000C-0000-FFFF-FFFFA9000000}" r="B12" connectionId="0">
    <xmlCellPr id="1" xr6:uid="{00000000-0010-0000-A900-000001000000}" uniqueName="P1114421">
      <xmlPr mapId="1" xpath="/GIKU-UOP-DION/Naknade_1000425/P1114421" xmlDataType="integer"/>
    </xmlCellPr>
  </singleXmlCell>
  <singleXmlCell id="170" xr6:uid="{00000000-000C-0000-FFFF-FFFFAA000000}" r="B13" connectionId="0">
    <xmlCellPr id="1" xr6:uid="{00000000-0010-0000-AA00-000001000000}" uniqueName="P1114422">
      <xmlPr mapId="1" xpath="/GIKU-UOP-DION/Naknade_1000425/P1114422" xmlDataType="decimal"/>
    </xmlCellPr>
  </singleXmlCell>
  <singleXmlCell id="171" xr6:uid="{00000000-000C-0000-FFFF-FFFFAB000000}" r="C14" connectionId="0">
    <xmlCellPr id="1" xr6:uid="{00000000-0010-0000-AB00-000001000000}" uniqueName="P1114424">
      <xmlPr mapId="1" xpath="/GIKU-UOP-DION/Naknade_1000425/P1114424" xmlDataType="short"/>
    </xmlCellPr>
  </singleXmlCell>
  <singleXmlCell id="172" xr6:uid="{00000000-000C-0000-FFFF-FFFFAC000000}" r="B15" connectionId="0">
    <xmlCellPr id="1" xr6:uid="{00000000-0010-0000-AC00-000001000000}" uniqueName="P1114425">
      <xmlPr mapId="1" xpath="/GIKU-UOP-DION/Naknade_1000425/P1114425" xmlDataType="decimal"/>
    </xmlCellPr>
  </singleXmlCell>
  <singleXmlCell id="173" xr6:uid="{00000000-000C-0000-FFFF-FFFFAD000000}" r="C16" connectionId="0">
    <xmlCellPr id="1" xr6:uid="{00000000-0010-0000-AD00-000001000000}" uniqueName="P1114426">
      <xmlPr mapId="1" xpath="/GIKU-UOP-DION/Naknade_1000425/P1114426" xmlDataType="short"/>
    </xmlCellPr>
  </singleXmlCell>
  <singleXmlCell id="174" xr6:uid="{00000000-000C-0000-FFFF-FFFFAE000000}" r="B17" connectionId="0">
    <xmlCellPr id="1" xr6:uid="{00000000-0010-0000-AE00-000001000000}" uniqueName="P1114427">
      <xmlPr mapId="1" xpath="/GIKU-UOP-DION/Naknade_1000425/P1114427" xmlDataType="decimal"/>
    </xmlCellPr>
  </singleXmlCell>
  <singleXmlCell id="175" xr6:uid="{00000000-000C-0000-FFFF-FFFFAF000000}" r="C18" connectionId="0">
    <xmlCellPr id="1" xr6:uid="{00000000-0010-0000-AF00-000001000000}" uniqueName="P1114432">
      <xmlPr mapId="1" xpath="/GIKU-UOP-DION/Naknade_1000425/P1114432" xmlDataType="short"/>
    </xmlCellPr>
  </singleXmlCell>
  <singleXmlCell id="176" xr6:uid="{00000000-000C-0000-FFFF-FFFFB0000000}" r="B19" connectionId="0">
    <xmlCellPr id="1" xr6:uid="{00000000-0010-0000-B000-000001000000}" uniqueName="P1114436">
      <xmlPr mapId="1" xpath="/GIKU-UOP-DION/Naknade_1000425/P1114436" xmlDataType="decimal"/>
    </xmlCellPr>
  </singleXmlCell>
  <singleXmlCell id="177" xr6:uid="{00000000-000C-0000-FFFF-FFFFB1000000}" r="C20" connectionId="0">
    <xmlCellPr id="1" xr6:uid="{00000000-0010-0000-B100-000001000000}" uniqueName="P1114437">
      <xmlPr mapId="1" xpath="/GIKU-UOP-DION/Naknade_1000425/P1114437" xmlDataType="short"/>
    </xmlCellPr>
  </singleXmlCell>
  <singleXmlCell id="178" xr6:uid="{00000000-000C-0000-FFFF-FFFFB2000000}" r="C21" connectionId="0">
    <xmlCellPr id="1" xr6:uid="{00000000-0010-0000-B200-000001000000}" uniqueName="P1114447">
      <xmlPr mapId="1" xpath="/GIKU-UOP-DION/Naknade_1000425/P1114447" xmlDataType="short"/>
    </xmlCellPr>
  </singleXmlCell>
  <singleXmlCell id="179" xr6:uid="{00000000-000C-0000-FFFF-FFFFB3000000}" r="C22" connectionId="0">
    <xmlCellPr id="1" xr6:uid="{00000000-0010-0000-B300-000001000000}" uniqueName="P1114450">
      <xmlPr mapId="1" xpath="/GIKU-UOP-DION/Naknade_1000425/P1114450" xmlDataType="short"/>
    </xmlCellPr>
  </singleXmlCell>
  <singleXmlCell id="180" xr6:uid="{00000000-000C-0000-FFFF-FFFFB4000000}" r="C23" connectionId="0">
    <xmlCellPr id="1" xr6:uid="{00000000-0010-0000-B400-000001000000}" uniqueName="P1114453">
      <xmlPr mapId="1" xpath="/GIKU-UOP-DION/Naknade_1000425/P1114453" xmlDataType="short"/>
    </xmlCellPr>
  </singleXmlCell>
  <singleXmlCell id="181" xr6:uid="{00000000-000C-0000-FFFF-FFFFB5000000}" r="C24" connectionId="0">
    <xmlCellPr id="1" xr6:uid="{00000000-0010-0000-B500-000001000000}" uniqueName="P1114455">
      <xmlPr mapId="1" xpath="/GIKU-UOP-DION/Naknade_1000425/P1114455" xmlDataType="short"/>
    </xmlCellPr>
  </singleXmlCell>
  <singleXmlCell id="182" xr6:uid="{00000000-000C-0000-FFFF-FFFFB6000000}" r="C25" connectionId="0">
    <xmlCellPr id="1" xr6:uid="{00000000-0010-0000-B600-000001000000}" uniqueName="P1114458">
      <xmlPr mapId="1" xpath="/GIKU-UOP-DION/Naknade_1000425/P1114458" xmlDataType="short"/>
    </xmlCellPr>
  </singleXmlCell>
  <singleXmlCell id="183" xr6:uid="{00000000-000C-0000-FFFF-FFFFB7000000}" r="C26" connectionId="0">
    <xmlCellPr id="1" xr6:uid="{00000000-0010-0000-B700-000001000000}" uniqueName="P1114460">
      <xmlPr mapId="1" xpath="/GIKU-UOP-DION/Naknade_1000425/P1114460" xmlDataType="short"/>
    </xmlCellPr>
  </singleXmlCell>
  <singleXmlCell id="184" xr6:uid="{00000000-000C-0000-FFFF-FFFFB8000000}" r="B27" connectionId="0">
    <xmlCellPr id="1" xr6:uid="{00000000-0010-0000-B800-000001000000}" uniqueName="P1114463">
      <xmlPr mapId="1" xpath="/GIKU-UOP-DION/Naknade_1000425/P1114463" xmlDataType="decimal"/>
    </xmlCellPr>
  </singleXmlCell>
  <singleXmlCell id="185" xr6:uid="{00000000-000C-0000-FFFF-FFFFB9000000}" r="C28" connectionId="0">
    <xmlCellPr id="1" xr6:uid="{00000000-0010-0000-B900-000001000000}" uniqueName="P1114464">
      <xmlPr mapId="1" xpath="/GIKU-UOP-DION/Naknade_1000425/P1114464" xmlDataType="short"/>
    </xmlCellPr>
  </singleXmlCell>
  <singleXmlCell id="186" xr6:uid="{00000000-000C-0000-FFFF-FFFFBA000000}" r="B29" connectionId="0">
    <xmlCellPr id="1" xr6:uid="{00000000-0010-0000-BA00-000001000000}" uniqueName="P1114465">
      <xmlPr mapId="1" xpath="/GIKU-UOP-DION/Naknade_1000425/P1114465" xmlDataType="decimal"/>
    </xmlCellPr>
  </singleXmlCell>
  <singleXmlCell id="187" xr6:uid="{00000000-000C-0000-FFFF-FFFFBB000000}" r="C30" connectionId="0">
    <xmlCellPr id="1" xr6:uid="{00000000-0010-0000-BB00-000001000000}" uniqueName="P1114471">
      <xmlPr mapId="1" xpath="/GIKU-UOP-DION/Naknade_1000425/P1114471" xmlDataType="short"/>
    </xmlCellPr>
  </singleXmlCell>
  <singleXmlCell id="188" xr6:uid="{00000000-000C-0000-FFFF-FFFFBC000000}" r="C31" connectionId="0">
    <xmlCellPr id="1" xr6:uid="{00000000-0010-0000-BC00-000001000000}" uniqueName="P1114472">
      <xmlPr mapId="1" xpath="/GIKU-UOP-DION/Naknade_1000425/P1114472" xmlDataType="short"/>
    </xmlCellPr>
  </singleXmlCell>
  <singleXmlCell id="189" xr6:uid="{00000000-000C-0000-FFFF-FFFFBD000000}" r="B32" connectionId="0">
    <xmlCellPr id="1" xr6:uid="{00000000-0010-0000-BD00-000001000000}" uniqueName="P1114474">
      <xmlPr mapId="1" xpath="/GIKU-UOP-DION/Naknade_1000425/P1114474" xmlDataType="decimal"/>
    </xmlCellPr>
  </singleXmlCell>
  <singleXmlCell id="190" xr6:uid="{00000000-000C-0000-FFFF-FFFFBE000000}" r="B33" connectionId="0">
    <xmlCellPr id="1" xr6:uid="{00000000-0010-0000-BE00-000001000000}" uniqueName="P1114476">
      <xmlPr mapId="1" xpath="/GIKU-UOP-DION/Naknade_1000425/P1114476" xmlDataType="decimal"/>
    </xmlCellPr>
  </singleXmlCell>
  <singleXmlCell id="191" xr6:uid="{00000000-000C-0000-FFFF-FFFFBF000000}" r="C34" connectionId="0">
    <xmlCellPr id="1" xr6:uid="{00000000-0010-0000-BF00-000001000000}" uniqueName="P1114486">
      <xmlPr mapId="1" xpath="/GIKU-UOP-DION/Naknade_1000425/P1114486" xmlDataType="short"/>
    </xmlCellPr>
  </singleXmlCell>
  <singleXmlCell id="192" xr6:uid="{00000000-000C-0000-FFFF-FFFFC0000000}" r="B35" connectionId="0">
    <xmlCellPr id="1" xr6:uid="{00000000-0010-0000-C000-000001000000}" uniqueName="P1114488">
      <xmlPr mapId="1" xpath="/GIKU-UOP-DION/Naknade_1000425/P1114488" xmlDataType="decimal"/>
    </xmlCellPr>
  </singleXmlCell>
  <singleXmlCell id="193" xr6:uid="{00000000-000C-0000-FFFF-FFFFC1000000}" r="C36" connectionId="0">
    <xmlCellPr id="1" xr6:uid="{00000000-0010-0000-C100-000001000000}" uniqueName="P1114492">
      <xmlPr mapId="1" xpath="/GIKU-UOP-DION/Naknade_1000425/P1114492" xmlDataType="short"/>
    </xmlCellPr>
  </singleXmlCell>
  <singleXmlCell id="194" xr6:uid="{00000000-000C-0000-FFFF-FFFFC2000000}" r="B37" connectionId="0">
    <xmlCellPr id="1" xr6:uid="{00000000-0010-0000-C200-000001000000}" uniqueName="P1114496">
      <xmlPr mapId="1" xpath="/GIKU-UOP-DION/Naknade_1000425/P1114496" xmlDataType="integer"/>
    </xmlCellPr>
  </singleXmlCell>
  <singleXmlCell id="195" xr6:uid="{00000000-000C-0000-FFFF-FFFFC3000000}" r="B38" connectionId="0">
    <xmlCellPr id="1" xr6:uid="{00000000-0010-0000-C300-000001000000}" uniqueName="P1114493">
      <xmlPr mapId="1" xpath="/GIKU-UOP-DION/Naknade_1000425/P1114493" xmlDataType="decimal"/>
    </xmlCellPr>
  </singleXmlCell>
  <singleXmlCell id="196" xr6:uid="{00000000-000C-0000-FFFF-FFFFC4000000}" r="C39" connectionId="0">
    <xmlCellPr id="1" xr6:uid="{00000000-0010-0000-C400-000001000000}" uniqueName="P1114498">
      <xmlPr mapId="1" xpath="/GIKU-UOP-DION/Naknade_1000425/P1114498" xmlDataType="short"/>
    </xmlCellPr>
  </singleXmlCell>
  <singleXmlCell id="197" xr6:uid="{00000000-000C-0000-FFFF-FFFFC5000000}" r="B40" connectionId="0">
    <xmlCellPr id="1" xr6:uid="{00000000-0010-0000-C500-000001000000}" uniqueName="P1114499">
      <xmlPr mapId="1" xpath="/GIKU-UOP-DION/Naknade_1000425/P1114499" xmlDataType="decimal"/>
    </xmlCellPr>
  </singleXmlCell>
  <singleXmlCell id="198" xr6:uid="{00000000-000C-0000-FFFF-FFFFC6000000}" r="C41" connectionId="0">
    <xmlCellPr id="1" xr6:uid="{00000000-0010-0000-C600-000001000000}" uniqueName="P1114501">
      <xmlPr mapId="1" xpath="/GIKU-UOP-DION/Naknade_1000425/P1114501" xmlDataType="short"/>
    </xmlCellPr>
  </singleXmlCell>
  <singleXmlCell id="199" xr6:uid="{00000000-000C-0000-FFFF-FFFFC7000000}" r="B42" connectionId="0">
    <xmlCellPr id="1" xr6:uid="{00000000-0010-0000-C700-000001000000}" uniqueName="P1114502">
      <xmlPr mapId="1" xpath="/GIKU-UOP-DION/Naknade_1000425/P1114502" xmlDataType="decimal"/>
    </xmlCellPr>
  </singleXmlCell>
  <singleXmlCell id="200" xr6:uid="{00000000-000C-0000-FFFF-FFFFC8000000}" r="C43" connectionId="0">
    <xmlCellPr id="1" xr6:uid="{00000000-0010-0000-C800-000001000000}" uniqueName="P1114503">
      <xmlPr mapId="1" xpath="/GIKU-UOP-DION/Naknade_1000425/P1114503" xmlDataType="short"/>
    </xmlCellPr>
  </singleXmlCell>
  <singleXmlCell id="201" xr6:uid="{00000000-000C-0000-FFFF-FFFFC9000000}" r="B44" connectionId="0">
    <xmlCellPr id="1" xr6:uid="{00000000-0010-0000-C900-000001000000}" uniqueName="P1114505">
      <xmlPr mapId="1" xpath="/GIKU-UOP-DION/Naknade_100042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2" xr6:uid="{00000000-000C-0000-FFFF-FFFFCA000000}" r="C2" connectionId="0">
    <xmlCellPr id="1" xr6:uid="{00000000-0010-0000-CA00-000001000000}" uniqueName="P1114369">
      <xmlPr mapId="1" xpath="/GIKU-UOP-DION/Opcije_1000426/P1114369" xmlDataType="short"/>
    </xmlCellPr>
  </singleXmlCell>
  <singleXmlCell id="203" xr6:uid="{00000000-000C-0000-FFFF-FFFFCB000000}" r="B3" connectionId="0">
    <xmlCellPr id="1" xr6:uid="{00000000-0010-0000-CB00-000001000000}" uniqueName="P1114473">
      <xmlPr mapId="1" xpath="/GIKU-UOP-DION/Opcije_1000426/P1114473" xmlDataType="date"/>
    </xmlCellPr>
  </singleXmlCell>
  <singleXmlCell id="204" xr6:uid="{00000000-000C-0000-FFFF-FFFFCC000000}" r="B4" connectionId="0">
    <xmlCellPr id="1" xr6:uid="{00000000-0010-0000-CC00-000001000000}" uniqueName="P1114375">
      <xmlPr mapId="1" xpath="/GIKU-UOP-DION/Opcije_1000426/P1114375" xmlDataType="integer"/>
    </xmlCellPr>
  </singleXmlCell>
  <singleXmlCell id="205" xr6:uid="{00000000-000C-0000-FFFF-FFFFCD000000}" r="B5" connectionId="0">
    <xmlCellPr id="1" xr6:uid="{00000000-0010-0000-CD00-000001000000}" uniqueName="P1114376">
      <xmlPr mapId="1" xpath="/GIKU-UOP-DION/Opcije_1000426/P1114376" xmlDataType="integer"/>
    </xmlCellPr>
  </singleXmlCell>
  <singleXmlCell id="206" xr6:uid="{00000000-000C-0000-FFFF-FFFFCE000000}" r="B6" connectionId="0">
    <xmlCellPr id="1" xr6:uid="{00000000-0010-0000-CE00-000001000000}" uniqueName="P1114475">
      <xmlPr mapId="1" xpath="/GIKU-UOP-DION/Opcije_1000426/P1114475" xmlDataType="decimal"/>
    </xmlCellPr>
  </singleXmlCell>
  <singleXmlCell id="207" xr6:uid="{00000000-000C-0000-FFFF-FFFFCF000000}" r="C7" connectionId="0">
    <xmlCellPr id="1" xr6:uid="{00000000-0010-0000-CF00-000001000000}" uniqueName="P1114477">
      <xmlPr mapId="1" xpath="/GIKU-UOP-DION/Opcije_1000426/P1114477" xmlDataType="short"/>
    </xmlCellPr>
  </singleXmlCell>
  <singleXmlCell id="208" xr6:uid="{00000000-000C-0000-FFFF-FFFFD0000000}" r="B8" connectionId="0">
    <xmlCellPr id="1" xr6:uid="{00000000-0010-0000-D000-000001000000}" uniqueName="P1114478">
      <xmlPr mapId="1" xpath="/GIKU-UOP-DION/Opcije_1000426/P1114478" xmlDataType="date"/>
    </xmlCellPr>
  </singleXmlCell>
  <singleXmlCell id="209" xr6:uid="{00000000-000C-0000-FFFF-FFFFD1000000}" r="B9" connectionId="0">
    <xmlCellPr id="1" xr6:uid="{00000000-0010-0000-D100-000001000000}" uniqueName="P1114377">
      <xmlPr mapId="1" xpath="/GIKU-UOP-DION/Opcije_1000426/P1114377" xmlDataType="integer"/>
    </xmlCellPr>
  </singleXmlCell>
  <singleXmlCell id="210" xr6:uid="{00000000-000C-0000-FFFF-FFFFD2000000}" r="B10" connectionId="0">
    <xmlCellPr id="1" xr6:uid="{00000000-0010-0000-D200-000001000000}" uniqueName="P1114378">
      <xmlPr mapId="1" xpath="/GIKU-UOP-DION/Opcije_1000426/P1114378" xmlDataType="integer"/>
    </xmlCellPr>
  </singleXmlCell>
  <singleXmlCell id="216" xr6:uid="{00000000-000C-0000-FFFF-FFFFD3000000}" r="B11" connectionId="0">
    <xmlCellPr id="1" xr6:uid="{00000000-0010-0000-D300-000001000000}" uniqueName="P1114481">
      <xmlPr mapId="1" xpath="/GIKU-UOP-DION/Opcije_100042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3" xr6:uid="{00000000-000C-0000-FFFF-FFFFD4000000}" r="C2" connectionId="0">
    <xmlCellPr id="1" xr6:uid="{00000000-0010-0000-D400-000001000000}" uniqueName="P1114352">
      <xmlPr mapId="1" xpath="/GIKU-UOP-DION/GSOpce_1000427/P1114352" xmlDataType="short"/>
    </xmlCellPr>
  </singleXmlCell>
  <singleXmlCell id="224" xr6:uid="{00000000-000C-0000-FFFF-FFFFD5000000}" r="B3" connectionId="0">
    <xmlCellPr id="1" xr6:uid="{00000000-0010-0000-D500-000001000000}" uniqueName="P1114361">
      <xmlPr mapId="1" xpath="/GIKU-UOP-DION/GSOpce_1000427/P1114361" xmlDataType="date"/>
    </xmlCellPr>
  </singleXmlCell>
  <singleXmlCell id="225" xr6:uid="{00000000-000C-0000-FFFF-FFFFD6000000}" r="C4" connectionId="0">
    <xmlCellPr id="1" xr6:uid="{00000000-0010-0000-D600-000001000000}" uniqueName="P1114353">
      <xmlPr mapId="1" xpath="/GIKU-UOP-DION/GSOpce_1000427/P1114353" xmlDataType="short"/>
    </xmlCellPr>
  </singleXmlCell>
  <singleXmlCell id="226" xr6:uid="{00000000-000C-0000-FFFF-FFFFD7000000}" r="C5" connectionId="0">
    <xmlCellPr id="1" xr6:uid="{00000000-0010-0000-D700-000001000000}" uniqueName="P1114354">
      <xmlPr mapId="1" xpath="/GIKU-UOP-DION/GSOpce_1000427/P1114354" xmlDataType="short"/>
    </xmlCellPr>
  </singleXmlCell>
  <singleXmlCell id="227" xr6:uid="{00000000-000C-0000-FFFF-FFFFD8000000}" r="C6" connectionId="0">
    <xmlCellPr id="1" xr6:uid="{00000000-0010-0000-D800-000001000000}" uniqueName="P1114357">
      <xmlPr mapId="1" xpath="/GIKU-UOP-DION/GSOpce_1000427/P1114357" xmlDataType="short"/>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28" xr6:uid="{00000000-000C-0000-FFFF-FFFFDA000000}" r="C2" connectionId="0">
    <xmlCellPr id="1" xr6:uid="{00000000-0010-0000-DA00-000001000000}" uniqueName="P1114394">
      <xmlPr mapId="1" xpath="/GIKU-UOP-DION/VlastiteDionice_1000429/P1114394" xmlDataType="short"/>
    </xmlCellPr>
  </singleXmlCell>
  <singleXmlCell id="229" xr6:uid="{00000000-000C-0000-FFFF-FFFFDB000000}" r="B3" connectionId="0">
    <xmlCellPr id="1" xr6:uid="{00000000-0010-0000-DB00-000001000000}" uniqueName="P1114396">
      <xmlPr mapId="1" xpath="/GIKU-UOP-DION/VlastiteDionice_1000429/P1114396" xmlDataType="decimal"/>
    </xmlCellPr>
  </singleXmlCell>
  <singleXmlCell id="230" xr6:uid="{00000000-000C-0000-FFFF-FFFFDC000000}" r="C4" connectionId="0">
    <xmlCellPr id="1" xr6:uid="{00000000-0010-0000-DC00-000001000000}" uniqueName="P1114397">
      <xmlPr mapId="1" xpath="/GIKU-UOP-DION/VlastiteDionice_1000429/P1114397" xmlDataType="short"/>
    </xmlCellPr>
  </singleXmlCell>
  <singleXmlCell id="231" xr6:uid="{00000000-000C-0000-FFFF-FFFFDD000000}" r="B5" connectionId="0">
    <xmlCellPr id="1" xr6:uid="{00000000-0010-0000-DD00-000001000000}" uniqueName="P1114398">
      <xmlPr mapId="1" xpath="/GIKU-UOP-DION/VlastiteDionice_1000429/P1114398" xmlDataType="decimal"/>
    </xmlCellPr>
  </singleXmlCell>
  <singleXmlCell id="233" xr6:uid="{00000000-000C-0000-FFFF-FFFFDE000000}" r="C6" connectionId="0">
    <xmlCellPr id="1" xr6:uid="{00000000-0010-0000-DE00-000001000000}" uniqueName="P1114399">
      <xmlPr mapId="1" xpath="/GIKU-UOP-DION/VlastiteDionice_1000429/P1114399" xmlDataType="short"/>
    </xmlCellPr>
  </singleXmlCell>
  <singleXmlCell id="234" xr6:uid="{00000000-000C-0000-FFFF-FFFFDF000000}" r="B7" connectionId="0">
    <xmlCellPr id="1" xr6:uid="{00000000-0010-0000-DF00-000001000000}" uniqueName="P1114403">
      <xmlPr mapId="1" xpath="/GIKU-UOP-DION/VlastiteDionice_1000429/P1114403" xmlDataType="date"/>
    </xmlCellPr>
  </singleXmlCell>
  <singleXmlCell id="235" xr6:uid="{00000000-000C-0000-FFFF-FFFFE0000000}" r="C8" connectionId="0">
    <xmlCellPr id="1" xr6:uid="{00000000-0010-0000-E000-000001000000}" uniqueName="P1114408">
      <xmlPr mapId="1" xpath="/GIKU-UOP-DION/VlastiteDionice_1000429/P1114408" xmlDataType="short"/>
    </xmlCellPr>
  </singleXmlCell>
  <singleXmlCell id="236" xr6:uid="{00000000-000C-0000-FFFF-FFFFE1000000}" r="B9" connectionId="0">
    <xmlCellPr id="1" xr6:uid="{00000000-0010-0000-E100-000001000000}" uniqueName="P1114409">
      <xmlPr mapId="1" xpath="/GIKU-UOP-DION/VlastiteDionice_1000429/P1114409" xmlDataType="decimal"/>
    </xmlCellPr>
  </singleXmlCell>
  <singleXmlCell id="237" xr6:uid="{00000000-000C-0000-FFFF-FFFFE2000000}" r="C10" connectionId="0">
    <xmlCellPr id="1" xr6:uid="{00000000-0010-0000-E200-000001000000}" uniqueName="P1114415">
      <xmlPr mapId="1" xpath="/GIKU-UOP-DION/VlastiteDionice_1000429/P1114415" xmlDataType="short"/>
    </xmlCellPr>
  </singleXmlCell>
  <singleXmlCell id="238" xr6:uid="{00000000-000C-0000-FFFF-FFFFE3000000}" r="B11" connectionId="0">
    <xmlCellPr id="1" xr6:uid="{00000000-0010-0000-E300-000001000000}" uniqueName="P1114416">
      <xmlPr mapId="1" xpath="/GIKU-UOP-DION/VlastiteDionice_1000429/P1114416" xmlDataType="decimal"/>
    </xmlCellPr>
  </singleXmlCell>
  <singleXmlCell id="239" xr6:uid="{00000000-000C-0000-FFFF-FFFFE4000000}" r="C12" connectionId="0">
    <xmlCellPr id="1" xr6:uid="{00000000-0010-0000-E400-000001000000}" uniqueName="P1114423">
      <xmlPr mapId="1" xpath="/GIKU-UOP-DION/VlastiteDionice_1000429/P1114423" xmlDataType="shor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SingleCells" Target="../tables/tableSingleCells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sqref="A1:M1"/>
    </sheetView>
  </sheetViews>
  <sheetFormatPr defaultRowHeight="15" x14ac:dyDescent="0.25"/>
  <sheetData>
    <row r="1" spans="1:13" x14ac:dyDescent="0.25">
      <c r="A1" s="153" t="s">
        <v>28</v>
      </c>
      <c r="B1" s="153"/>
      <c r="C1" s="153"/>
      <c r="D1" s="153"/>
      <c r="E1" s="153"/>
      <c r="F1" s="153"/>
      <c r="G1" s="153"/>
      <c r="H1" s="153"/>
      <c r="I1" s="153"/>
      <c r="J1" s="153"/>
      <c r="K1" s="153"/>
      <c r="L1" s="153"/>
      <c r="M1" s="153"/>
    </row>
    <row r="2" spans="1:13" x14ac:dyDescent="0.25">
      <c r="A2" s="104"/>
      <c r="B2" s="104"/>
      <c r="C2" s="104"/>
      <c r="D2" s="104"/>
      <c r="E2" s="104"/>
      <c r="F2" s="104"/>
      <c r="G2" s="104"/>
      <c r="H2" s="104"/>
      <c r="I2" s="104"/>
      <c r="J2" s="104"/>
      <c r="K2" s="104"/>
      <c r="L2" s="104"/>
      <c r="M2" s="104"/>
    </row>
    <row r="3" spans="1:13" ht="15" customHeight="1" x14ac:dyDescent="0.25">
      <c r="A3" s="154" t="s">
        <v>660</v>
      </c>
      <c r="B3" s="154"/>
      <c r="C3" s="154"/>
      <c r="D3" s="154"/>
      <c r="E3" s="154"/>
      <c r="F3" s="154"/>
      <c r="G3" s="154"/>
      <c r="H3" s="154"/>
      <c r="I3" s="154"/>
      <c r="J3" s="154"/>
      <c r="K3" s="154"/>
      <c r="L3" s="154"/>
      <c r="M3" s="154"/>
    </row>
    <row r="4" spans="1:13" x14ac:dyDescent="0.25">
      <c r="A4" s="154"/>
      <c r="B4" s="154"/>
      <c r="C4" s="154"/>
      <c r="D4" s="154"/>
      <c r="E4" s="154"/>
      <c r="F4" s="154"/>
      <c r="G4" s="154"/>
      <c r="H4" s="154"/>
      <c r="I4" s="154"/>
      <c r="J4" s="154"/>
      <c r="K4" s="154"/>
      <c r="L4" s="154"/>
      <c r="M4" s="154"/>
    </row>
    <row r="5" spans="1:13" x14ac:dyDescent="0.25">
      <c r="A5" s="154"/>
      <c r="B5" s="154"/>
      <c r="C5" s="154"/>
      <c r="D5" s="154"/>
      <c r="E5" s="154"/>
      <c r="F5" s="154"/>
      <c r="G5" s="154"/>
      <c r="H5" s="154"/>
      <c r="I5" s="154"/>
      <c r="J5" s="154"/>
      <c r="K5" s="154"/>
      <c r="L5" s="154"/>
      <c r="M5" s="154"/>
    </row>
    <row r="6" spans="1:13" x14ac:dyDescent="0.25">
      <c r="A6" s="154"/>
      <c r="B6" s="154"/>
      <c r="C6" s="154"/>
      <c r="D6" s="154"/>
      <c r="E6" s="154"/>
      <c r="F6" s="154"/>
      <c r="G6" s="154"/>
      <c r="H6" s="154"/>
      <c r="I6" s="154"/>
      <c r="J6" s="154"/>
      <c r="K6" s="154"/>
      <c r="L6" s="154"/>
      <c r="M6" s="154"/>
    </row>
    <row r="7" spans="1:13" x14ac:dyDescent="0.25">
      <c r="A7" s="154"/>
      <c r="B7" s="154"/>
      <c r="C7" s="154"/>
      <c r="D7" s="154"/>
      <c r="E7" s="154"/>
      <c r="F7" s="154"/>
      <c r="G7" s="154"/>
      <c r="H7" s="154"/>
      <c r="I7" s="154"/>
      <c r="J7" s="154"/>
      <c r="K7" s="154"/>
      <c r="L7" s="154"/>
      <c r="M7" s="154"/>
    </row>
    <row r="8" spans="1:13" x14ac:dyDescent="0.25">
      <c r="A8" s="154"/>
      <c r="B8" s="154"/>
      <c r="C8" s="154"/>
      <c r="D8" s="154"/>
      <c r="E8" s="154"/>
      <c r="F8" s="154"/>
      <c r="G8" s="154"/>
      <c r="H8" s="154"/>
      <c r="I8" s="154"/>
      <c r="J8" s="154"/>
      <c r="K8" s="154"/>
      <c r="L8" s="154"/>
      <c r="M8" s="154"/>
    </row>
    <row r="9" spans="1:13" x14ac:dyDescent="0.25">
      <c r="A9" s="154"/>
      <c r="B9" s="154"/>
      <c r="C9" s="154"/>
      <c r="D9" s="154"/>
      <c r="E9" s="154"/>
      <c r="F9" s="154"/>
      <c r="G9" s="154"/>
      <c r="H9" s="154"/>
      <c r="I9" s="154"/>
      <c r="J9" s="154"/>
      <c r="K9" s="154"/>
      <c r="L9" s="154"/>
      <c r="M9" s="154"/>
    </row>
    <row r="10" spans="1:13" x14ac:dyDescent="0.25">
      <c r="A10" s="154"/>
      <c r="B10" s="154"/>
      <c r="C10" s="154"/>
      <c r="D10" s="154"/>
      <c r="E10" s="154"/>
      <c r="F10" s="154"/>
      <c r="G10" s="154"/>
      <c r="H10" s="154"/>
      <c r="I10" s="154"/>
      <c r="J10" s="154"/>
      <c r="K10" s="154"/>
      <c r="L10" s="154"/>
      <c r="M10" s="154"/>
    </row>
    <row r="11" spans="1:13" x14ac:dyDescent="0.25">
      <c r="A11" s="154"/>
      <c r="B11" s="154"/>
      <c r="C11" s="154"/>
      <c r="D11" s="154"/>
      <c r="E11" s="154"/>
      <c r="F11" s="154"/>
      <c r="G11" s="154"/>
      <c r="H11" s="154"/>
      <c r="I11" s="154"/>
      <c r="J11" s="154"/>
      <c r="K11" s="154"/>
      <c r="L11" s="154"/>
      <c r="M11" s="154"/>
    </row>
    <row r="12" spans="1:13" x14ac:dyDescent="0.25">
      <c r="A12" s="154"/>
      <c r="B12" s="154"/>
      <c r="C12" s="154"/>
      <c r="D12" s="154"/>
      <c r="E12" s="154"/>
      <c r="F12" s="154"/>
      <c r="G12" s="154"/>
      <c r="H12" s="154"/>
      <c r="I12" s="154"/>
      <c r="J12" s="154"/>
      <c r="K12" s="154"/>
      <c r="L12" s="154"/>
      <c r="M12" s="154"/>
    </row>
    <row r="13" spans="1:13" x14ac:dyDescent="0.25">
      <c r="A13" s="154"/>
      <c r="B13" s="154"/>
      <c r="C13" s="154"/>
      <c r="D13" s="154"/>
      <c r="E13" s="154"/>
      <c r="F13" s="154"/>
      <c r="G13" s="154"/>
      <c r="H13" s="154"/>
      <c r="I13" s="154"/>
      <c r="J13" s="154"/>
      <c r="K13" s="154"/>
      <c r="L13" s="154"/>
      <c r="M13" s="154"/>
    </row>
    <row r="14" spans="1:13" x14ac:dyDescent="0.25">
      <c r="A14" s="154"/>
      <c r="B14" s="154"/>
      <c r="C14" s="154"/>
      <c r="D14" s="154"/>
      <c r="E14" s="154"/>
      <c r="F14" s="154"/>
      <c r="G14" s="154"/>
      <c r="H14" s="154"/>
      <c r="I14" s="154"/>
      <c r="J14" s="154"/>
      <c r="K14" s="154"/>
      <c r="L14" s="154"/>
      <c r="M14" s="154"/>
    </row>
    <row r="15" spans="1:13" x14ac:dyDescent="0.25">
      <c r="A15" s="154"/>
      <c r="B15" s="154"/>
      <c r="C15" s="154"/>
      <c r="D15" s="154"/>
      <c r="E15" s="154"/>
      <c r="F15" s="154"/>
      <c r="G15" s="154"/>
      <c r="H15" s="154"/>
      <c r="I15" s="154"/>
      <c r="J15" s="154"/>
      <c r="K15" s="154"/>
      <c r="L15" s="154"/>
      <c r="M15" s="154"/>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A2" sqref="A2"/>
    </sheetView>
  </sheetViews>
  <sheetFormatPr defaultRowHeight="12" x14ac:dyDescent="0.2"/>
  <cols>
    <col min="1" max="1" width="33.140625" style="2" customWidth="1"/>
    <col min="2" max="2" width="16.5703125" style="2" customWidth="1"/>
    <col min="3" max="3" width="10.7109375" style="2" hidden="1" customWidth="1"/>
    <col min="4" max="4" width="50.7109375" style="2" customWidth="1"/>
    <col min="5" max="16384" width="9.140625" style="2"/>
  </cols>
  <sheetData>
    <row r="1" spans="1:4" ht="27.95" customHeight="1" x14ac:dyDescent="0.2">
      <c r="A1" s="1" t="s">
        <v>0</v>
      </c>
      <c r="B1" s="13" t="s">
        <v>1</v>
      </c>
      <c r="C1" s="1" t="s">
        <v>303</v>
      </c>
      <c r="D1" s="1" t="s">
        <v>413</v>
      </c>
    </row>
    <row r="2" spans="1:4" ht="60" x14ac:dyDescent="0.2">
      <c r="A2" s="43" t="s">
        <v>289</v>
      </c>
      <c r="B2" s="79" t="s">
        <v>678</v>
      </c>
      <c r="C2" s="54">
        <f>IF(B2="DA",1,IF(B2="NE",2,0))</f>
        <v>2</v>
      </c>
      <c r="D2" s="12" t="s">
        <v>553</v>
      </c>
    </row>
    <row r="3" spans="1:4" ht="24" x14ac:dyDescent="0.2">
      <c r="A3" s="44" t="s">
        <v>290</v>
      </c>
      <c r="B3" s="92"/>
      <c r="C3" s="54"/>
      <c r="D3" s="64" t="s">
        <v>546</v>
      </c>
    </row>
    <row r="4" spans="1:4" ht="51.75" customHeight="1" x14ac:dyDescent="0.2">
      <c r="A4" s="44" t="s">
        <v>291</v>
      </c>
      <c r="B4" s="78"/>
      <c r="C4" s="54"/>
      <c r="D4" s="12" t="s">
        <v>493</v>
      </c>
    </row>
    <row r="5" spans="1:4" ht="52.5" customHeight="1" x14ac:dyDescent="0.2">
      <c r="A5" s="44" t="s">
        <v>292</v>
      </c>
      <c r="B5" s="78"/>
      <c r="C5" s="54"/>
      <c r="D5" s="12" t="s">
        <v>493</v>
      </c>
    </row>
    <row r="6" spans="1:4" s="20" customFormat="1" ht="51" customHeight="1" x14ac:dyDescent="0.2">
      <c r="A6" s="45" t="s">
        <v>293</v>
      </c>
      <c r="B6" s="82"/>
      <c r="C6" s="54"/>
      <c r="D6" s="12" t="s">
        <v>482</v>
      </c>
    </row>
    <row r="7" spans="1:4" ht="63.75" customHeight="1" x14ac:dyDescent="0.2">
      <c r="A7" s="43" t="s">
        <v>294</v>
      </c>
      <c r="B7" s="79" t="s">
        <v>678</v>
      </c>
      <c r="C7" s="54">
        <f>IF(B7="DA",1,IF(B7="NE",2,0))</f>
        <v>2</v>
      </c>
      <c r="D7" s="12" t="s">
        <v>613</v>
      </c>
    </row>
    <row r="8" spans="1:4" ht="36.75" customHeight="1" x14ac:dyDescent="0.2">
      <c r="A8" s="44" t="s">
        <v>295</v>
      </c>
      <c r="B8" s="92"/>
      <c r="C8" s="54"/>
      <c r="D8" s="64" t="s">
        <v>546</v>
      </c>
    </row>
    <row r="9" spans="1:4" s="20" customFormat="1" ht="50.25" customHeight="1" x14ac:dyDescent="0.2">
      <c r="A9" s="45" t="s">
        <v>296</v>
      </c>
      <c r="B9" s="81"/>
      <c r="C9" s="54"/>
      <c r="D9" s="12" t="s">
        <v>493</v>
      </c>
    </row>
    <row r="10" spans="1:4" s="20" customFormat="1" ht="51" customHeight="1" x14ac:dyDescent="0.2">
      <c r="A10" s="45" t="s">
        <v>297</v>
      </c>
      <c r="B10" s="81"/>
      <c r="C10" s="54"/>
      <c r="D10" s="12" t="s">
        <v>493</v>
      </c>
    </row>
    <row r="11" spans="1:4" s="20" customFormat="1" ht="54.75" customHeight="1" x14ac:dyDescent="0.2">
      <c r="A11" s="45" t="s">
        <v>298</v>
      </c>
      <c r="B11" s="82"/>
      <c r="C11" s="54"/>
      <c r="D11" s="12" t="s">
        <v>482</v>
      </c>
    </row>
  </sheetData>
  <sheetProtection algorithmName="SHA-512" hashValue="IsKL7sfib6vGe7OKAsw65Ms9QlFITg+jLjP8Nj8hj+B9sQIFIBVh4igatlwSXwya4ewoAO6vQZ1UnuM6NV+uKA==" saltValue="lqWDxfL2G4MrpFURN6IWgA==" spinCount="100000" sheet="1" objects="1" scenarios="1"/>
  <conditionalFormatting sqref="A3:C6">
    <cfRule type="expression" dxfId="58" priority="5">
      <formula>$B$2="NE"</formula>
    </cfRule>
  </conditionalFormatting>
  <conditionalFormatting sqref="A8:C11">
    <cfRule type="expression" dxfId="57" priority="3">
      <formula>$B$7="NE"</formula>
    </cfRule>
  </conditionalFormatting>
  <conditionalFormatting sqref="D3:D6">
    <cfRule type="expression" dxfId="56" priority="2">
      <formula>$B$2="NE"</formula>
    </cfRule>
  </conditionalFormatting>
  <conditionalFormatting sqref="D8:D11">
    <cfRule type="expression" dxfId="55"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A2" sqref="A2"/>
    </sheetView>
  </sheetViews>
  <sheetFormatPr defaultRowHeight="15" x14ac:dyDescent="0.25"/>
  <cols>
    <col min="1" max="1" width="35.42578125" style="17" customWidth="1"/>
    <col min="2" max="2" width="18.28515625" style="17" customWidth="1"/>
    <col min="3" max="3" width="10.7109375" style="17" hidden="1" customWidth="1"/>
    <col min="4" max="4" width="46.5703125" style="17" customWidth="1"/>
    <col min="5" max="16384" width="9.140625" style="17"/>
  </cols>
  <sheetData>
    <row r="1" spans="1:4" ht="27.95" customHeight="1" x14ac:dyDescent="0.25">
      <c r="A1" s="1" t="s">
        <v>0</v>
      </c>
      <c r="B1" s="13" t="s">
        <v>1</v>
      </c>
      <c r="C1" s="1" t="s">
        <v>303</v>
      </c>
      <c r="D1" s="1" t="s">
        <v>413</v>
      </c>
    </row>
    <row r="2" spans="1:4" ht="60" x14ac:dyDescent="0.25">
      <c r="A2" s="30" t="s">
        <v>153</v>
      </c>
      <c r="B2" s="79" t="s">
        <v>678</v>
      </c>
      <c r="C2" s="54">
        <f>IF(B2="DA",1,IF(B2="NE",2,0))</f>
        <v>2</v>
      </c>
      <c r="D2" s="12" t="s">
        <v>612</v>
      </c>
    </row>
    <row r="3" spans="1:4" s="18" customFormat="1" ht="33" customHeight="1" x14ac:dyDescent="0.25">
      <c r="A3" s="46" t="s">
        <v>154</v>
      </c>
      <c r="B3" s="88"/>
      <c r="C3" s="54"/>
      <c r="D3" s="65" t="s">
        <v>546</v>
      </c>
    </row>
    <row r="4" spans="1:4" ht="31.5" customHeight="1" x14ac:dyDescent="0.25">
      <c r="A4" s="30" t="s">
        <v>155</v>
      </c>
      <c r="B4" s="76"/>
      <c r="C4" s="54">
        <f>IF(B4="DA",1,IF(B4="NE",2,3))</f>
        <v>3</v>
      </c>
      <c r="D4" s="6" t="s">
        <v>480</v>
      </c>
    </row>
    <row r="5" spans="1:4" ht="72" x14ac:dyDescent="0.25">
      <c r="A5" s="30" t="s">
        <v>156</v>
      </c>
      <c r="B5" s="79" t="s">
        <v>676</v>
      </c>
      <c r="C5" s="54">
        <f>IF(B5="DA",1,IF(B5="NE",2,0))</f>
        <v>1</v>
      </c>
      <c r="D5" s="6" t="s">
        <v>547</v>
      </c>
    </row>
    <row r="6" spans="1:4" ht="36" x14ac:dyDescent="0.25">
      <c r="A6" s="30" t="s">
        <v>157</v>
      </c>
      <c r="B6" s="79"/>
      <c r="C6" s="54">
        <f>IF(B6="Društvo je u stečaju",1,IF(B6="Ostalo",2,3))</f>
        <v>3</v>
      </c>
      <c r="D6" s="6" t="s">
        <v>480</v>
      </c>
    </row>
  </sheetData>
  <sheetProtection algorithmName="SHA-512" hashValue="lAh9EsxLCa1fA9o/pPFssY18+sI2vZtYl2iLZVYABe3v/U5lie9jAPXp+GNubQFbGHSgCKE9/rh7URgYha83Ig==" saltValue="7S/Zwuxp7ot8Jac59ohv5A==" spinCount="100000" sheet="1" objects="1" scenarios="1"/>
  <conditionalFormatting sqref="A6:C6">
    <cfRule type="expression" dxfId="54" priority="4">
      <formula>$B$5="DA"</formula>
    </cfRule>
  </conditionalFormatting>
  <conditionalFormatting sqref="A3:C4">
    <cfRule type="expression" dxfId="53" priority="3">
      <formula>$B$2="NE"</formula>
    </cfRule>
  </conditionalFormatting>
  <conditionalFormatting sqref="D6">
    <cfRule type="expression" dxfId="52" priority="2">
      <formula>$B$5="DA"</formula>
    </cfRule>
  </conditionalFormatting>
  <conditionalFormatting sqref="D3:D4">
    <cfRule type="expression" dxfId="51" priority="1">
      <formula>$B$2="NE"</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5"/>
  <sheetViews>
    <sheetView topLeftCell="J1" zoomScaleNormal="100" workbookViewId="0">
      <selection activeCell="J1" sqref="J1"/>
    </sheetView>
  </sheetViews>
  <sheetFormatPr defaultRowHeight="15" x14ac:dyDescent="0.25"/>
  <cols>
    <col min="1" max="1" width="15.7109375" style="89" customWidth="1"/>
    <col min="2" max="2" width="24.5703125" style="89" customWidth="1"/>
    <col min="3" max="3" width="27" style="89" customWidth="1"/>
    <col min="4" max="4" width="13.140625" style="89" hidden="1" customWidth="1"/>
    <col min="5" max="5" width="33.140625" style="89" customWidth="1"/>
    <col min="6" max="6" width="29.85546875" style="89" customWidth="1"/>
    <col min="7" max="8" width="30.7109375" style="89" customWidth="1"/>
    <col min="9" max="9" width="34.5703125" style="89" customWidth="1"/>
    <col min="10" max="10" width="30.85546875" style="89" customWidth="1"/>
    <col min="11" max="11" width="4.85546875" style="89" hidden="1" customWidth="1"/>
    <col min="12" max="12" width="28" style="89" customWidth="1"/>
    <col min="13" max="13" width="6.140625" style="89" hidden="1" customWidth="1"/>
    <col min="14" max="16384" width="9.140625" style="89"/>
  </cols>
  <sheetData>
    <row r="1" spans="1:13" s="138" customFormat="1" ht="90.75" customHeight="1" x14ac:dyDescent="0.25">
      <c r="A1" s="129" t="s">
        <v>0</v>
      </c>
      <c r="B1" s="139" t="s">
        <v>158</v>
      </c>
      <c r="C1" s="140" t="s">
        <v>159</v>
      </c>
      <c r="D1" s="141" t="s">
        <v>455</v>
      </c>
      <c r="E1" s="142" t="s">
        <v>160</v>
      </c>
      <c r="F1" s="143" t="s">
        <v>161</v>
      </c>
      <c r="G1" s="144" t="s">
        <v>162</v>
      </c>
      <c r="H1" s="143" t="s">
        <v>163</v>
      </c>
      <c r="I1" s="142" t="s">
        <v>164</v>
      </c>
      <c r="J1" s="145" t="s">
        <v>165</v>
      </c>
      <c r="K1" s="146" t="s">
        <v>456</v>
      </c>
      <c r="L1" s="139" t="s">
        <v>166</v>
      </c>
      <c r="M1" s="146" t="s">
        <v>459</v>
      </c>
    </row>
    <row r="2" spans="1:13" s="138" customFormat="1" ht="127.5" customHeight="1" x14ac:dyDescent="0.25">
      <c r="A2" s="129" t="s">
        <v>413</v>
      </c>
      <c r="B2" s="147" t="s">
        <v>548</v>
      </c>
      <c r="C2" s="148" t="s">
        <v>549</v>
      </c>
      <c r="D2" s="148"/>
      <c r="E2" s="149" t="s">
        <v>550</v>
      </c>
      <c r="F2" s="148" t="s">
        <v>551</v>
      </c>
      <c r="G2" s="148" t="s">
        <v>551</v>
      </c>
      <c r="H2" s="148" t="s">
        <v>551</v>
      </c>
      <c r="I2" s="148" t="s">
        <v>552</v>
      </c>
      <c r="J2" s="148" t="s">
        <v>659</v>
      </c>
      <c r="K2" s="148"/>
      <c r="L2" s="148" t="s">
        <v>480</v>
      </c>
      <c r="M2" s="148"/>
    </row>
    <row r="3" spans="1:13" hidden="1" x14ac:dyDescent="0.25">
      <c r="B3" s="89" t="s">
        <v>331</v>
      </c>
      <c r="C3" s="89" t="s">
        <v>454</v>
      </c>
      <c r="D3" s="89" t="s">
        <v>332</v>
      </c>
      <c r="E3" s="89" t="s">
        <v>333</v>
      </c>
      <c r="F3" s="89" t="s">
        <v>334</v>
      </c>
      <c r="G3" s="89" t="s">
        <v>335</v>
      </c>
      <c r="H3" s="89" t="s">
        <v>336</v>
      </c>
      <c r="I3" s="89" t="s">
        <v>337</v>
      </c>
      <c r="J3" s="89" t="s">
        <v>457</v>
      </c>
      <c r="K3" s="89" t="s">
        <v>338</v>
      </c>
      <c r="L3" s="89" t="s">
        <v>458</v>
      </c>
      <c r="M3" s="89" t="s">
        <v>339</v>
      </c>
    </row>
    <row r="4" spans="1:13" x14ac:dyDescent="0.25">
      <c r="B4" s="151">
        <v>44377</v>
      </c>
      <c r="C4" s="152" t="s">
        <v>678</v>
      </c>
      <c r="D4" s="89">
        <f t="shared" ref="D4:D5" si="0">IF(C4="DA",1,IF(C4="NE",2,0))</f>
        <v>2</v>
      </c>
      <c r="E4" s="90">
        <v>86.2</v>
      </c>
      <c r="F4" s="90">
        <v>0.1</v>
      </c>
      <c r="G4" s="90">
        <v>86.1</v>
      </c>
      <c r="H4" s="90">
        <v>0.1</v>
      </c>
      <c r="I4" s="91">
        <v>3</v>
      </c>
      <c r="J4" s="89" t="s">
        <v>678</v>
      </c>
      <c r="K4" s="89">
        <f t="shared" ref="K4:K5" si="1">IF(J4="DA",1,IF(J4="NE",2,0))</f>
        <v>2</v>
      </c>
      <c r="M4" s="89">
        <f t="shared" ref="M4:M5" si="2">IF(L4="Svi su usvojeni",1,IF(L4="Djelomično su usvojeni",2,IF(L4="Niti jedan nije usvojen",3,4)))</f>
        <v>4</v>
      </c>
    </row>
    <row r="5" spans="1:13" x14ac:dyDescent="0.25">
      <c r="B5" s="151">
        <v>44434</v>
      </c>
      <c r="C5" s="152" t="s">
        <v>678</v>
      </c>
      <c r="D5" s="89">
        <f t="shared" si="0"/>
        <v>2</v>
      </c>
      <c r="E5" s="90">
        <v>54.2</v>
      </c>
      <c r="F5" s="90">
        <v>0.1</v>
      </c>
      <c r="G5" s="90">
        <v>54.2</v>
      </c>
      <c r="H5" s="90">
        <v>0.1</v>
      </c>
      <c r="I5" s="91">
        <v>5</v>
      </c>
      <c r="J5" s="89" t="s">
        <v>678</v>
      </c>
      <c r="K5" s="89">
        <f t="shared" si="1"/>
        <v>2</v>
      </c>
      <c r="M5" s="89">
        <f t="shared" si="2"/>
        <v>4</v>
      </c>
    </row>
  </sheetData>
  <sheetProtection algorithmName="SHA-512" hashValue="SZ0+zylQkqkcI7awsEgFl3n4ADKCvlciozZPpRSbhc7akzEmumayKb1XYDNlI5ARVeupWhXk46gLkQPvzgXD2g==" saltValue="D5VLisC8xEr0ZLqXVNIjOg==" spinCount="100000" sheet="1" insertRows="0" deleteRows="0"/>
  <dataValidations count="2">
    <dataValidation type="list" allowBlank="1" showInputMessage="1" showErrorMessage="1" sqref="J4:J5 C4:C5" xr:uid="{00000000-0002-0000-0B00-000000000000}">
      <formula1>"DA,NE"</formula1>
    </dataValidation>
    <dataValidation type="list" allowBlank="1" showInputMessage="1" showErrorMessage="1" sqref="L4:L5"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12"/>
  <sheetViews>
    <sheetView showGridLines="0" topLeftCell="A10" workbookViewId="0">
      <selection activeCell="A10" sqref="A10"/>
    </sheetView>
  </sheetViews>
  <sheetFormatPr defaultRowHeight="12" x14ac:dyDescent="0.25"/>
  <cols>
    <col min="1" max="1" width="36" style="11" customWidth="1"/>
    <col min="2" max="2" width="16.85546875" style="11" customWidth="1"/>
    <col min="3" max="3" width="1.28515625" style="11" hidden="1" customWidth="1"/>
    <col min="4" max="4" width="50.5703125" style="11" customWidth="1"/>
    <col min="5" max="16384" width="9.140625" style="11"/>
  </cols>
  <sheetData>
    <row r="1" spans="1:5" ht="27.95" customHeight="1" x14ac:dyDescent="0.25">
      <c r="A1" s="1" t="s">
        <v>0</v>
      </c>
      <c r="B1" s="13" t="s">
        <v>1</v>
      </c>
      <c r="C1" s="1" t="s">
        <v>303</v>
      </c>
      <c r="D1" s="1" t="s">
        <v>413</v>
      </c>
    </row>
    <row r="2" spans="1:5" ht="56.25" customHeight="1" x14ac:dyDescent="0.25">
      <c r="A2" s="47" t="s">
        <v>121</v>
      </c>
      <c r="B2" s="79" t="s">
        <v>678</v>
      </c>
      <c r="C2" s="59">
        <f>IF(B2="DA",1,IF(B2="NE",2,0))</f>
        <v>2</v>
      </c>
      <c r="D2" s="14" t="s">
        <v>606</v>
      </c>
    </row>
    <row r="3" spans="1:5" ht="53.25" customHeight="1" x14ac:dyDescent="0.25">
      <c r="A3" s="46" t="s">
        <v>122</v>
      </c>
      <c r="B3" s="85"/>
      <c r="C3" s="53"/>
      <c r="D3" s="6" t="s">
        <v>544</v>
      </c>
    </row>
    <row r="4" spans="1:5" ht="63.75" customHeight="1" x14ac:dyDescent="0.25">
      <c r="A4" s="47" t="s">
        <v>123</v>
      </c>
      <c r="B4" s="79" t="s">
        <v>678</v>
      </c>
      <c r="C4" s="53">
        <f>IF(B4="DA",1,IF(B4="NE",2,0))</f>
        <v>2</v>
      </c>
      <c r="D4" s="6" t="s">
        <v>607</v>
      </c>
    </row>
    <row r="5" spans="1:5" ht="55.5" customHeight="1" x14ac:dyDescent="0.25">
      <c r="A5" s="48" t="s">
        <v>386</v>
      </c>
      <c r="B5" s="77"/>
      <c r="C5" s="53"/>
      <c r="D5" s="6" t="s">
        <v>545</v>
      </c>
    </row>
    <row r="6" spans="1:5" ht="60" x14ac:dyDescent="0.25">
      <c r="A6" s="49" t="s">
        <v>387</v>
      </c>
      <c r="B6" s="79" t="s">
        <v>678</v>
      </c>
      <c r="C6" s="53">
        <f>IF(B6="DA",1,IF(B6="NE",2,0))</f>
        <v>2</v>
      </c>
      <c r="D6" s="6" t="s">
        <v>608</v>
      </c>
    </row>
    <row r="7" spans="1:5" ht="32.25" customHeight="1" x14ac:dyDescent="0.25">
      <c r="A7" s="48" t="s">
        <v>388</v>
      </c>
      <c r="B7" s="86"/>
      <c r="C7" s="53"/>
      <c r="D7" s="64" t="s">
        <v>546</v>
      </c>
    </row>
    <row r="8" spans="1:5" ht="60" x14ac:dyDescent="0.25">
      <c r="A8" s="50" t="s">
        <v>389</v>
      </c>
      <c r="B8" s="79" t="s">
        <v>678</v>
      </c>
      <c r="C8" s="53">
        <f>IF(B8="DA",1,IF(B8="NE",2,0))</f>
        <v>2</v>
      </c>
      <c r="D8" s="6" t="s">
        <v>609</v>
      </c>
    </row>
    <row r="9" spans="1:5" ht="53.25" customHeight="1" x14ac:dyDescent="0.25">
      <c r="A9" s="48" t="s">
        <v>390</v>
      </c>
      <c r="B9" s="77"/>
      <c r="C9" s="53"/>
      <c r="D9" s="6" t="s">
        <v>545</v>
      </c>
    </row>
    <row r="10" spans="1:5" ht="60" x14ac:dyDescent="0.25">
      <c r="A10" s="50" t="s">
        <v>391</v>
      </c>
      <c r="B10" s="79" t="s">
        <v>678</v>
      </c>
      <c r="C10" s="53">
        <f>IF(B10="DA",1,IF(B10="NE",2,0))</f>
        <v>2</v>
      </c>
      <c r="D10" s="6" t="s">
        <v>610</v>
      </c>
    </row>
    <row r="11" spans="1:5" ht="57" customHeight="1" x14ac:dyDescent="0.25">
      <c r="A11" s="48" t="s">
        <v>392</v>
      </c>
      <c r="B11" s="77"/>
      <c r="C11" s="53"/>
      <c r="D11" s="6" t="s">
        <v>545</v>
      </c>
    </row>
    <row r="12" spans="1:5" ht="68.25" customHeight="1" x14ac:dyDescent="0.25">
      <c r="A12" s="50" t="s">
        <v>393</v>
      </c>
      <c r="B12" s="87"/>
      <c r="C12" s="53">
        <f>IF(B12="Na temelju ovlasti GS",1,IF(B12="Bez dobivene ovlasti GS",2,3))</f>
        <v>3</v>
      </c>
      <c r="D12" s="6" t="s">
        <v>611</v>
      </c>
      <c r="E12" s="25"/>
    </row>
  </sheetData>
  <sheetProtection algorithmName="SHA-512" hashValue="iCnKskTQ/Panmbzcz4YGqI7ivozAO4H+l9WIZTL1RpafDQWQ6GmgsBAhQJP+F601SiLF7FmewAmdhJqtOtX/JA==" saltValue="Ef2e+J7/WFNk5q64LaAF1w==" spinCount="100000" sheet="1" objects="1" scenarios="1"/>
  <conditionalFormatting sqref="A3:C3">
    <cfRule type="expression" dxfId="36" priority="12">
      <formula>$B$2="NE"</formula>
    </cfRule>
  </conditionalFormatting>
  <conditionalFormatting sqref="A5:C5">
    <cfRule type="expression" dxfId="35" priority="11">
      <formula>$B$4="NE"</formula>
    </cfRule>
  </conditionalFormatting>
  <conditionalFormatting sqref="A7:C7">
    <cfRule type="expression" dxfId="34" priority="10">
      <formula>$B$6="NE"</formula>
    </cfRule>
  </conditionalFormatting>
  <conditionalFormatting sqref="A9:C9">
    <cfRule type="expression" dxfId="33" priority="9">
      <formula>$B$8="NE"</formula>
    </cfRule>
  </conditionalFormatting>
  <conditionalFormatting sqref="A11:C11">
    <cfRule type="expression" dxfId="32" priority="7">
      <formula>$B$10="NE"</formula>
    </cfRule>
  </conditionalFormatting>
  <conditionalFormatting sqref="D3">
    <cfRule type="expression" dxfId="31" priority="5">
      <formula>$B$2="NE"</formula>
    </cfRule>
  </conditionalFormatting>
  <conditionalFormatting sqref="D5">
    <cfRule type="expression" dxfId="30" priority="4">
      <formula>$B$4="NE"</formula>
    </cfRule>
  </conditionalFormatting>
  <conditionalFormatting sqref="D7">
    <cfRule type="expression" dxfId="29" priority="3">
      <formula>$B$6="NE"</formula>
    </cfRule>
  </conditionalFormatting>
  <conditionalFormatting sqref="D9">
    <cfRule type="expression" dxfId="28" priority="2">
      <formula>$B$8="NE"</formula>
    </cfRule>
  </conditionalFormatting>
  <conditionalFormatting sqref="D11">
    <cfRule type="expression" dxfId="27"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workbookViewId="0">
      <selection activeCell="B2" sqref="B2"/>
    </sheetView>
  </sheetViews>
  <sheetFormatPr defaultRowHeight="12" x14ac:dyDescent="0.25"/>
  <cols>
    <col min="1" max="1" width="34.42578125" style="11" customWidth="1"/>
    <col min="2" max="2" width="25.7109375" style="11" customWidth="1"/>
    <col min="3" max="3" width="10.7109375" style="11" hidden="1" customWidth="1"/>
    <col min="4" max="4" width="46.42578125" style="11" customWidth="1"/>
    <col min="5" max="16384" width="9.140625" style="11"/>
  </cols>
  <sheetData>
    <row r="1" spans="1:4" ht="27.95" customHeight="1" x14ac:dyDescent="0.25">
      <c r="A1" s="1" t="s">
        <v>0</v>
      </c>
      <c r="B1" s="13" t="s">
        <v>1</v>
      </c>
      <c r="C1" s="1" t="s">
        <v>303</v>
      </c>
      <c r="D1" s="1" t="s">
        <v>413</v>
      </c>
    </row>
    <row r="2" spans="1:4" ht="34.5" customHeight="1" x14ac:dyDescent="0.25">
      <c r="A2" s="30" t="s">
        <v>124</v>
      </c>
      <c r="B2" s="80" t="s">
        <v>395</v>
      </c>
      <c r="C2" s="54">
        <f>IF(B2="Deloitte",1,IF(B2="EY",2,IF(B2="PwC",3,IF(B2="KPMG",4,IF(B2="BDO",5,IF(B2="Grant Thornton",6,IF(B2="Dva revizora od kojih je 1 ""Big Four""",7,IF(B2="Dva revizora od kojih nijedan nije ""Big Four""",8,IF(B2="Ostalo",9,0)))))))))</f>
        <v>9</v>
      </c>
      <c r="D2" s="6" t="s">
        <v>537</v>
      </c>
    </row>
    <row r="3" spans="1:4" ht="66.75" customHeight="1" x14ac:dyDescent="0.25">
      <c r="A3" s="50" t="s">
        <v>135</v>
      </c>
      <c r="B3" s="81">
        <v>2</v>
      </c>
      <c r="C3" s="60"/>
      <c r="D3" s="3" t="s">
        <v>538</v>
      </c>
    </row>
    <row r="4" spans="1:4" ht="70.5" customHeight="1" x14ac:dyDescent="0.25">
      <c r="A4" s="50" t="s">
        <v>136</v>
      </c>
      <c r="B4" s="78">
        <v>2</v>
      </c>
      <c r="C4" s="60"/>
      <c r="D4" s="3" t="s">
        <v>538</v>
      </c>
    </row>
    <row r="5" spans="1:4" ht="63.75" customHeight="1" x14ac:dyDescent="0.25">
      <c r="A5" s="30" t="s">
        <v>125</v>
      </c>
      <c r="B5" s="82">
        <v>160000</v>
      </c>
      <c r="C5" s="60"/>
      <c r="D5" s="3" t="s">
        <v>539</v>
      </c>
    </row>
    <row r="6" spans="1:4" ht="79.5" customHeight="1" x14ac:dyDescent="0.25">
      <c r="A6" s="50" t="s">
        <v>137</v>
      </c>
      <c r="B6" s="80" t="s">
        <v>678</v>
      </c>
      <c r="C6" s="53">
        <f>IF(B6="DA",1,IF(B6="NE",2,0))</f>
        <v>2</v>
      </c>
      <c r="D6" s="6" t="s">
        <v>601</v>
      </c>
    </row>
    <row r="7" spans="1:4" ht="54.75" customHeight="1" x14ac:dyDescent="0.25">
      <c r="A7" s="34" t="s">
        <v>126</v>
      </c>
      <c r="B7" s="82"/>
      <c r="C7" s="53"/>
      <c r="D7" s="6" t="s">
        <v>540</v>
      </c>
    </row>
    <row r="8" spans="1:4" ht="38.25" customHeight="1" x14ac:dyDescent="0.25">
      <c r="A8" s="30" t="s">
        <v>127</v>
      </c>
      <c r="B8" s="80" t="s">
        <v>703</v>
      </c>
      <c r="C8" s="53">
        <f>IF(B8="Vlastite Internet stranice",1,IF(B8="ZSE",2,IF(B8="SRPI",3,IF(B8="Vlastite Internet stranice i ZSE",4,IF(B8="Vlastite Internet stranice, ZSE i SRPI",5,IF(B8="Vlastite Internet stranice i SRPI",6,IF(B8="ZSE i SRPI",7,IF(B8="Nije javno objavljeno",8,IF(B8="Ostalo",9,10)))))))))</f>
        <v>5</v>
      </c>
      <c r="D8" s="6" t="s">
        <v>537</v>
      </c>
    </row>
    <row r="9" spans="1:4" ht="64.5" customHeight="1" x14ac:dyDescent="0.25">
      <c r="A9" s="50" t="s">
        <v>128</v>
      </c>
      <c r="B9" s="74" t="s">
        <v>676</v>
      </c>
      <c r="C9" s="53">
        <f>IF(B9="DA",1,IF(B9="NE",2,0))</f>
        <v>1</v>
      </c>
      <c r="D9" s="6" t="s">
        <v>541</v>
      </c>
    </row>
    <row r="10" spans="1:4" ht="51" customHeight="1" x14ac:dyDescent="0.25">
      <c r="A10" s="48" t="s">
        <v>129</v>
      </c>
      <c r="B10" s="83">
        <v>20</v>
      </c>
      <c r="C10" s="53"/>
      <c r="D10" s="6" t="s">
        <v>491</v>
      </c>
    </row>
    <row r="11" spans="1:4" ht="74.25" customHeight="1" x14ac:dyDescent="0.25">
      <c r="A11" s="30" t="s">
        <v>130</v>
      </c>
      <c r="B11" s="80" t="s">
        <v>678</v>
      </c>
      <c r="C11" s="53">
        <f>IF(B11="DA",1,IF(B11="NE",2,0))</f>
        <v>2</v>
      </c>
      <c r="D11" s="6" t="s">
        <v>602</v>
      </c>
    </row>
    <row r="12" spans="1:4" ht="54" customHeight="1" x14ac:dyDescent="0.25">
      <c r="A12" s="34" t="s">
        <v>131</v>
      </c>
      <c r="B12" s="81"/>
      <c r="C12" s="53"/>
      <c r="D12" s="6" t="s">
        <v>542</v>
      </c>
    </row>
    <row r="13" spans="1:4" ht="63.75" customHeight="1" x14ac:dyDescent="0.25">
      <c r="A13" s="30" t="s">
        <v>132</v>
      </c>
      <c r="B13" s="80" t="s">
        <v>678</v>
      </c>
      <c r="C13" s="53">
        <f>IF(B13="DA",1,IF(B13="NE",2,0))</f>
        <v>2</v>
      </c>
      <c r="D13" s="6" t="s">
        <v>603</v>
      </c>
    </row>
    <row r="14" spans="1:4" ht="29.25" customHeight="1" x14ac:dyDescent="0.25">
      <c r="A14" s="50" t="s">
        <v>138</v>
      </c>
      <c r="B14" s="80" t="s">
        <v>705</v>
      </c>
      <c r="C14" s="53">
        <f>IF(B14="Rizik likvidnosti",1,IF(B14="Kreditni rizik",2,IF(B14="Kamatni rizik",3,IF(B14="Operativni rizik",4,IF(B14="Politički rizik",5,IF(B14="Rizik makroekonomskog okruženja",6,IF(B14="Reputacijski rizik",7,IF(B14="Ostali rizici",8,0))))))))</f>
        <v>6</v>
      </c>
      <c r="D14" s="6" t="s">
        <v>537</v>
      </c>
    </row>
    <row r="15" spans="1:4" ht="113.25" customHeight="1" x14ac:dyDescent="0.25">
      <c r="A15" s="46" t="s">
        <v>139</v>
      </c>
      <c r="B15" s="84">
        <v>1</v>
      </c>
      <c r="C15" s="53"/>
      <c r="D15" s="6" t="s">
        <v>543</v>
      </c>
    </row>
    <row r="16" spans="1:4" ht="81" customHeight="1" x14ac:dyDescent="0.25">
      <c r="A16" s="46" t="s">
        <v>133</v>
      </c>
      <c r="B16" s="84"/>
      <c r="C16" s="53"/>
      <c r="D16" s="6" t="s">
        <v>604</v>
      </c>
    </row>
    <row r="17" spans="1:4" ht="113.25" customHeight="1" x14ac:dyDescent="0.25">
      <c r="A17" s="46" t="s">
        <v>134</v>
      </c>
      <c r="B17" s="84">
        <v>1</v>
      </c>
      <c r="C17" s="53"/>
      <c r="D17" s="6" t="s">
        <v>605</v>
      </c>
    </row>
  </sheetData>
  <sheetProtection algorithmName="SHA-512" hashValue="9hq036EiHhU+w+8oKZzzZi1Q9f2eoj125Em6H+s+lYYSMOA3Vu7jQxVT+CU6O3pxjCBlmgAHQee0n6r4jldsIQ==" saltValue="3uGxioV23ntXDNgaDAtHPA==" spinCount="100000" sheet="1" objects="1" scenarios="1"/>
  <conditionalFormatting sqref="A7:C7">
    <cfRule type="expression" dxfId="26" priority="12">
      <formula>$B$6="NE"</formula>
    </cfRule>
  </conditionalFormatting>
  <conditionalFormatting sqref="A10:C10">
    <cfRule type="expression" dxfId="25" priority="11">
      <formula>$B$9="NE"</formula>
    </cfRule>
  </conditionalFormatting>
  <conditionalFormatting sqref="A12:C12">
    <cfRule type="expression" dxfId="24" priority="10">
      <formula>$B$11="NE"</formula>
    </cfRule>
  </conditionalFormatting>
  <conditionalFormatting sqref="A16:C16">
    <cfRule type="expression" dxfId="23" priority="8">
      <formula>$B$13="NE"</formula>
    </cfRule>
  </conditionalFormatting>
  <conditionalFormatting sqref="D7">
    <cfRule type="expression" dxfId="22" priority="6">
      <formula>$B$6="NE"</formula>
    </cfRule>
  </conditionalFormatting>
  <conditionalFormatting sqref="D10">
    <cfRule type="expression" dxfId="21" priority="5">
      <formula>$B$9="NE"</formula>
    </cfRule>
  </conditionalFormatting>
  <conditionalFormatting sqref="D12">
    <cfRule type="expression" dxfId="20" priority="4">
      <formula>$B$11="NE"</formula>
    </cfRule>
  </conditionalFormatting>
  <conditionalFormatting sqref="D16">
    <cfRule type="expression" dxfId="1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A2" sqref="A2"/>
    </sheetView>
  </sheetViews>
  <sheetFormatPr defaultRowHeight="12" x14ac:dyDescent="0.25"/>
  <cols>
    <col min="1" max="1" width="36.7109375" style="11" customWidth="1"/>
    <col min="2" max="2" width="28.42578125" style="11" customWidth="1"/>
    <col min="3" max="3" width="10.7109375" style="11" hidden="1" customWidth="1"/>
    <col min="4" max="4" width="51.42578125" style="11" customWidth="1"/>
    <col min="5" max="16384" width="9.140625" style="11"/>
  </cols>
  <sheetData>
    <row r="1" spans="1:4" ht="27.95" customHeight="1" x14ac:dyDescent="0.25">
      <c r="A1" s="1" t="s">
        <v>0</v>
      </c>
      <c r="B1" s="13" t="s">
        <v>1</v>
      </c>
      <c r="C1" s="1" t="s">
        <v>303</v>
      </c>
      <c r="D1" s="1" t="s">
        <v>413</v>
      </c>
    </row>
    <row r="2" spans="1:4" ht="36" x14ac:dyDescent="0.25">
      <c r="A2" s="51" t="s">
        <v>116</v>
      </c>
      <c r="B2" s="79" t="s">
        <v>678</v>
      </c>
      <c r="C2" s="53">
        <f>IF(B2="DA",1,IF(B2="NE",2,0))</f>
        <v>2</v>
      </c>
      <c r="D2" s="6" t="s">
        <v>526</v>
      </c>
    </row>
    <row r="3" spans="1:4" ht="48" x14ac:dyDescent="0.25">
      <c r="A3" s="30" t="s">
        <v>117</v>
      </c>
      <c r="B3" s="79" t="s">
        <v>678</v>
      </c>
      <c r="C3" s="53">
        <f>IF(B3="DA",1,IF(B3="NE",2,0))</f>
        <v>2</v>
      </c>
      <c r="D3" s="6" t="s">
        <v>526</v>
      </c>
    </row>
    <row r="4" spans="1:4" ht="36" x14ac:dyDescent="0.25">
      <c r="A4" s="50" t="s">
        <v>118</v>
      </c>
      <c r="B4" s="74" t="s">
        <v>676</v>
      </c>
      <c r="C4" s="53">
        <f>IF(B4="DA",1,IF(B4="NE",2,0))</f>
        <v>1</v>
      </c>
      <c r="D4" s="6" t="s">
        <v>526</v>
      </c>
    </row>
    <row r="5" spans="1:4" ht="122.25" customHeight="1" x14ac:dyDescent="0.25">
      <c r="A5" s="30" t="s">
        <v>119</v>
      </c>
      <c r="B5" s="78">
        <v>0</v>
      </c>
      <c r="C5" s="53"/>
      <c r="D5" s="5" t="s">
        <v>594</v>
      </c>
    </row>
    <row r="6" spans="1:4" ht="30.75" customHeight="1" x14ac:dyDescent="0.25">
      <c r="A6" s="30" t="s">
        <v>120</v>
      </c>
      <c r="B6" s="79"/>
      <c r="C6" s="53">
        <f>IF(B6="predstavljanje rezultata poslovanja",1,IF(B6="prezentiranje značajnih poslova i investicija",2,IF(B6="prezentiranje novih proizvoda i novih ponuda",3,IF(B6="Ostalo",4,5))))</f>
        <v>5</v>
      </c>
      <c r="D6" s="6" t="s">
        <v>527</v>
      </c>
    </row>
  </sheetData>
  <sheetProtection algorithmName="SHA-512" hashValue="5yloeUBROsF5epVdunPcbEt4Tl9Qj54oI6F5PC/uMM3VhDxNkxLxnhjotH7OKEMnG3fdkFoATmTHCqyG+v6ctA==" saltValue="CFBLvx4VqUZnrjf+XMJ7ng==" spinCount="100000" sheet="1" objects="1" scenarios="1"/>
  <conditionalFormatting sqref="A6:D6">
    <cfRule type="expression" dxfId="16"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workbookViewId="0">
      <selection activeCell="A2" sqref="A2"/>
    </sheetView>
  </sheetViews>
  <sheetFormatPr defaultRowHeight="12" x14ac:dyDescent="0.25"/>
  <cols>
    <col min="1" max="1" width="36.140625" style="11" customWidth="1"/>
    <col min="2" max="2" width="17.42578125" style="11" customWidth="1"/>
    <col min="3" max="3" width="10.7109375" style="11" hidden="1" customWidth="1"/>
    <col min="4" max="4" width="54.5703125" style="11" customWidth="1"/>
    <col min="5" max="16384" width="9.140625" style="11"/>
  </cols>
  <sheetData>
    <row r="1" spans="1:4" ht="27.95" customHeight="1" x14ac:dyDescent="0.25">
      <c r="A1" s="1" t="s">
        <v>0</v>
      </c>
      <c r="B1" s="13" t="s">
        <v>1</v>
      </c>
      <c r="C1" s="1" t="s">
        <v>303</v>
      </c>
      <c r="D1" s="1" t="s">
        <v>413</v>
      </c>
    </row>
    <row r="2" spans="1:4" ht="66" customHeight="1" x14ac:dyDescent="0.25">
      <c r="A2" s="30" t="s">
        <v>140</v>
      </c>
      <c r="B2" s="76" t="s">
        <v>676</v>
      </c>
      <c r="C2" s="53">
        <f>IF(B2="DA",1,IF(B2="NE",2,0))</f>
        <v>1</v>
      </c>
      <c r="D2" s="6" t="s">
        <v>595</v>
      </c>
    </row>
    <row r="3" spans="1:4" ht="65.25" customHeight="1" x14ac:dyDescent="0.25">
      <c r="A3" s="34" t="s">
        <v>669</v>
      </c>
      <c r="B3" s="77">
        <v>812336</v>
      </c>
      <c r="C3" s="53"/>
      <c r="D3" s="6" t="s">
        <v>596</v>
      </c>
    </row>
    <row r="4" spans="1:4" ht="60" x14ac:dyDescent="0.25">
      <c r="A4" s="30" t="s">
        <v>141</v>
      </c>
      <c r="B4" s="76" t="s">
        <v>678</v>
      </c>
      <c r="C4" s="53">
        <f>IF(B4="DA",1,IF(B4="NE",2,0))</f>
        <v>2</v>
      </c>
      <c r="D4" s="6" t="s">
        <v>597</v>
      </c>
    </row>
    <row r="5" spans="1:4" ht="89.25" customHeight="1" x14ac:dyDescent="0.25">
      <c r="A5" s="34" t="s">
        <v>534</v>
      </c>
      <c r="B5" s="77"/>
      <c r="C5" s="53"/>
      <c r="D5" s="6" t="s">
        <v>528</v>
      </c>
    </row>
    <row r="6" spans="1:4" ht="65.25" customHeight="1" x14ac:dyDescent="0.25">
      <c r="A6" s="30" t="s">
        <v>142</v>
      </c>
      <c r="B6" s="76" t="s">
        <v>678</v>
      </c>
      <c r="C6" s="53">
        <f>IF(B6="DA",1,IF(B6="NE",2,0))</f>
        <v>2</v>
      </c>
      <c r="D6" s="6" t="s">
        <v>598</v>
      </c>
    </row>
    <row r="7" spans="1:4" ht="89.25" customHeight="1" x14ac:dyDescent="0.25">
      <c r="A7" s="34" t="s">
        <v>535</v>
      </c>
      <c r="B7" s="77"/>
      <c r="C7" s="53"/>
      <c r="D7" s="6" t="s">
        <v>529</v>
      </c>
    </row>
    <row r="8" spans="1:4" ht="67.5" customHeight="1" x14ac:dyDescent="0.25">
      <c r="A8" s="30" t="s">
        <v>143</v>
      </c>
      <c r="B8" s="76" t="s">
        <v>676</v>
      </c>
      <c r="C8" s="53">
        <f>IF(B8="DA",1,IF(B8="NE",2,0))</f>
        <v>1</v>
      </c>
      <c r="D8" s="6" t="s">
        <v>599</v>
      </c>
    </row>
    <row r="9" spans="1:4" ht="112.5" customHeight="1" x14ac:dyDescent="0.25">
      <c r="A9" s="34" t="s">
        <v>536</v>
      </c>
      <c r="B9" s="77">
        <v>9371530</v>
      </c>
      <c r="C9" s="53"/>
      <c r="D9" s="6" t="s">
        <v>530</v>
      </c>
    </row>
    <row r="10" spans="1:4" ht="36" x14ac:dyDescent="0.25">
      <c r="A10" s="30" t="s">
        <v>144</v>
      </c>
      <c r="B10" s="76" t="s">
        <v>678</v>
      </c>
      <c r="C10" s="53">
        <f>IF(B10="DA",1,IF(B10="NE",2,0))</f>
        <v>2</v>
      </c>
      <c r="D10" s="6" t="s">
        <v>526</v>
      </c>
    </row>
    <row r="11" spans="1:4" ht="72" x14ac:dyDescent="0.25">
      <c r="A11" s="47" t="s">
        <v>145</v>
      </c>
      <c r="B11" s="76" t="s">
        <v>678</v>
      </c>
      <c r="C11" s="53">
        <f>IF(B11="DA",1,IF(B11="NE",2,0))</f>
        <v>2</v>
      </c>
      <c r="D11" s="6" t="s">
        <v>600</v>
      </c>
    </row>
    <row r="12" spans="1:4" ht="78" customHeight="1" x14ac:dyDescent="0.25">
      <c r="A12" s="34" t="s">
        <v>146</v>
      </c>
      <c r="B12" s="78"/>
      <c r="C12" s="53"/>
      <c r="D12" s="6" t="s">
        <v>531</v>
      </c>
    </row>
    <row r="13" spans="1:4" ht="75" customHeight="1" x14ac:dyDescent="0.25">
      <c r="A13" s="34" t="s">
        <v>147</v>
      </c>
      <c r="B13" s="78"/>
      <c r="C13" s="53"/>
      <c r="D13" s="6" t="s">
        <v>532</v>
      </c>
    </row>
    <row r="14" spans="1:4" ht="77.25" customHeight="1" x14ac:dyDescent="0.25">
      <c r="A14" s="34" t="s">
        <v>148</v>
      </c>
      <c r="B14" s="78"/>
      <c r="C14" s="53"/>
      <c r="D14" s="6" t="s">
        <v>532</v>
      </c>
    </row>
    <row r="15" spans="1:4" ht="78.75" customHeight="1" x14ac:dyDescent="0.25">
      <c r="A15" s="34" t="s">
        <v>149</v>
      </c>
      <c r="B15" s="79"/>
      <c r="C15" s="53"/>
      <c r="D15" s="6" t="s">
        <v>532</v>
      </c>
    </row>
    <row r="16" spans="1:4" ht="48" x14ac:dyDescent="0.25">
      <c r="A16" s="30" t="s">
        <v>150</v>
      </c>
      <c r="B16" s="76"/>
      <c r="C16" s="53">
        <f>IF(B16="DA",1,IF(B16="NE",2,3))</f>
        <v>3</v>
      </c>
      <c r="D16" s="6" t="s">
        <v>533</v>
      </c>
    </row>
  </sheetData>
  <sheetProtection algorithmName="SHA-512" hashValue="TUCq1mZ0V2eP/8B+HO75CemJKYY4FZ8R3gy0HTp9c54vpLZzl2Gi0oBOdwLC1aaGmMM+SZFn/dR1AiUSx2ARPw==" saltValue="IPmqTU8KsYq5oEogOrtZag==" spinCount="100000" sheet="1" objects="1" scenarios="1"/>
  <conditionalFormatting sqref="A3:C3">
    <cfRule type="expression" dxfId="15" priority="24" stopIfTrue="1">
      <formula>$B$2="NE"</formula>
    </cfRule>
    <cfRule type="expression" dxfId="14" priority="25" stopIfTrue="1">
      <formula>$B$2="NE"</formula>
    </cfRule>
  </conditionalFormatting>
  <conditionalFormatting sqref="A7:C7">
    <cfRule type="expression" dxfId="13" priority="27" stopIfTrue="1">
      <formula>$B$6="NE"</formula>
    </cfRule>
  </conditionalFormatting>
  <conditionalFormatting sqref="A9:C9">
    <cfRule type="expression" dxfId="12" priority="28" stopIfTrue="1">
      <formula>$B$8="NE"</formula>
    </cfRule>
  </conditionalFormatting>
  <conditionalFormatting sqref="A5:C5">
    <cfRule type="expression" dxfId="11" priority="7" stopIfTrue="1">
      <formula>$B$4="NE"</formula>
    </cfRule>
  </conditionalFormatting>
  <conditionalFormatting sqref="A12:C16">
    <cfRule type="expression" dxfId="10" priority="23" stopIfTrue="1">
      <formula>$B$11="NE"</formula>
    </cfRule>
  </conditionalFormatting>
  <conditionalFormatting sqref="D3">
    <cfRule type="expression" dxfId="9" priority="3" stopIfTrue="1">
      <formula>$B$2="NE"</formula>
    </cfRule>
    <cfRule type="expression" dxfId="8" priority="4" stopIfTrue="1">
      <formula>$B$2="NE"</formula>
    </cfRule>
  </conditionalFormatting>
  <conditionalFormatting sqref="D7">
    <cfRule type="expression" dxfId="7" priority="5" stopIfTrue="1">
      <formula>$B$6="NE"</formula>
    </cfRule>
  </conditionalFormatting>
  <conditionalFormatting sqref="D9">
    <cfRule type="expression" dxfId="6" priority="6" stopIfTrue="1">
      <formula>$B$8="NE"</formula>
    </cfRule>
  </conditionalFormatting>
  <conditionalFormatting sqref="D5">
    <cfRule type="expression" dxfId="5" priority="1" stopIfTrue="1">
      <formula>$B$4="NE"</formula>
    </cfRule>
  </conditionalFormatting>
  <conditionalFormatting sqref="D12:D16">
    <cfRule type="expression" dxfId="4"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A2" sqref="A2"/>
    </sheetView>
  </sheetViews>
  <sheetFormatPr defaultRowHeight="12" x14ac:dyDescent="0.25"/>
  <cols>
    <col min="1" max="2" width="28.5703125" style="11" customWidth="1"/>
    <col min="3" max="3" width="10.7109375" style="11" hidden="1" customWidth="1"/>
    <col min="4" max="4" width="47" style="11" customWidth="1"/>
    <col min="5" max="5" width="28" style="11" customWidth="1"/>
    <col min="6" max="16384" width="9.140625" style="11"/>
  </cols>
  <sheetData>
    <row r="1" spans="1:4" ht="27.95" customHeight="1" x14ac:dyDescent="0.25">
      <c r="A1" s="1" t="s">
        <v>0</v>
      </c>
      <c r="B1" s="13" t="s">
        <v>1</v>
      </c>
      <c r="C1" s="1" t="s">
        <v>303</v>
      </c>
      <c r="D1" s="1" t="s">
        <v>413</v>
      </c>
    </row>
    <row r="2" spans="1:4" ht="51" customHeight="1" x14ac:dyDescent="0.25">
      <c r="A2" s="50" t="s">
        <v>380</v>
      </c>
      <c r="B2" s="72" t="s">
        <v>706</v>
      </c>
      <c r="C2" s="53">
        <f>IF(B2="Isplata dividende",1,IF(B2="Dodjela dionica",2,IF(B2="Isplata dividende i dodjela dionica",3,IF(B2="Isplata dobiti u stvarima",4,IF(B2="Ostalo",5,6)))))</f>
        <v>1</v>
      </c>
      <c r="D2" s="6" t="s">
        <v>523</v>
      </c>
    </row>
    <row r="3" spans="1:4" ht="64.5" customHeight="1" x14ac:dyDescent="0.25">
      <c r="A3" s="50" t="s">
        <v>381</v>
      </c>
      <c r="B3" s="74" t="s">
        <v>678</v>
      </c>
      <c r="C3" s="53">
        <f>IF(B3="DA",1,IF(B3="NE",2,0))</f>
        <v>2</v>
      </c>
      <c r="D3" s="6" t="s">
        <v>524</v>
      </c>
    </row>
    <row r="4" spans="1:4" ht="55.5" customHeight="1" x14ac:dyDescent="0.25">
      <c r="A4" s="48" t="s">
        <v>382</v>
      </c>
      <c r="B4" s="75"/>
      <c r="C4" s="53"/>
      <c r="D4" s="6" t="s">
        <v>525</v>
      </c>
    </row>
  </sheetData>
  <sheetProtection algorithmName="SHA-512" hashValue="RfHgyAELkWLL3zCr2xLkAda4QbXtDILRpHQtv/4Er2KR45qSxxTrsiKhS+WYRm8i5ozqYAjHQ+4rpMQqxp/p+g==" saltValue="92mescZYgq1ls67skUsKbQ==" spinCount="100000" sheet="1" objects="1" scenarios="1"/>
  <conditionalFormatting sqref="A4:D4">
    <cfRule type="expression" dxfId="3"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A2" sqref="A2"/>
    </sheetView>
  </sheetViews>
  <sheetFormatPr defaultRowHeight="12" x14ac:dyDescent="0.25"/>
  <cols>
    <col min="1" max="1" width="33" style="11" customWidth="1"/>
    <col min="2" max="2" width="24.28515625" style="11" customWidth="1"/>
    <col min="3" max="3" width="10.7109375" style="11" hidden="1" customWidth="1"/>
    <col min="4" max="4" width="50.140625" style="11" customWidth="1"/>
    <col min="5" max="16384" width="9.140625" style="11"/>
  </cols>
  <sheetData>
    <row r="1" spans="1:4" ht="26.1" customHeight="1" x14ac:dyDescent="0.25">
      <c r="A1" s="1" t="s">
        <v>0</v>
      </c>
      <c r="B1" s="13" t="s">
        <v>1</v>
      </c>
      <c r="C1" s="1" t="s">
        <v>303</v>
      </c>
      <c r="D1" s="1" t="s">
        <v>413</v>
      </c>
    </row>
    <row r="2" spans="1:4" ht="48" x14ac:dyDescent="0.25">
      <c r="A2" s="50" t="s">
        <v>383</v>
      </c>
      <c r="B2" s="72" t="s">
        <v>676</v>
      </c>
      <c r="C2" s="53">
        <f>IF(B2="DA",1,IF(B2="NE",2,3))</f>
        <v>1</v>
      </c>
      <c r="D2" s="71" t="s">
        <v>522</v>
      </c>
    </row>
    <row r="3" spans="1:4" ht="96" x14ac:dyDescent="0.25">
      <c r="A3" s="50" t="s">
        <v>384</v>
      </c>
      <c r="B3" s="72" t="s">
        <v>678</v>
      </c>
      <c r="C3" s="53">
        <f>IF(B3="DA",1,IF(B3="NE",2,0))</f>
        <v>2</v>
      </c>
      <c r="D3" s="71" t="s">
        <v>593</v>
      </c>
    </row>
    <row r="4" spans="1:4" ht="43.5" customHeight="1" x14ac:dyDescent="0.25">
      <c r="A4" s="50" t="s">
        <v>385</v>
      </c>
      <c r="B4" s="73"/>
      <c r="C4" s="53">
        <f>IF(B4="Interni kodeks",1,IF(B4="Kodeks korporativnog upravljanja trgovačkim društvima u kojima RH ima dionice ili udjele",2,IF(B4="Kodeks koji se primjenjuje u grani industrije kojoj izdavatelj pripada",3,IF(B4="Ostalo",4,5))))</f>
        <v>5</v>
      </c>
      <c r="D4" s="71" t="s">
        <v>480</v>
      </c>
    </row>
  </sheetData>
  <sheetProtection algorithmName="SHA-512" hashValue="dZJp6+uzfWJpZvsZB9S1KCWy5fdSpUz68Dznmq0JFn1LD2hrrgaH1McpbBzyI5VHoLOxUo138BkYDZdjVrmSTw==" saltValue="jUKXa+xloL6Yq4OY1U0HfA==" spinCount="100000" sheet="1" objects="1" scenarios="1"/>
  <conditionalFormatting sqref="A4:C4">
    <cfRule type="expression" dxfId="2" priority="4">
      <formula>$B$3="NE"</formula>
    </cfRule>
  </conditionalFormatting>
  <conditionalFormatting sqref="D4">
    <cfRule type="expression" dxfId="1"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tabSelected="1" workbookViewId="0">
      <selection activeCell="C3" sqref="C3"/>
    </sheetView>
  </sheetViews>
  <sheetFormatPr defaultRowHeight="15" x14ac:dyDescent="0.25"/>
  <cols>
    <col min="2" max="2" width="10" customWidth="1"/>
    <col min="3" max="3" width="10.7109375" style="23" customWidth="1"/>
  </cols>
  <sheetData>
    <row r="2" spans="2:3" ht="25.5" x14ac:dyDescent="0.25">
      <c r="B2" s="15" t="s">
        <v>29</v>
      </c>
      <c r="C2" s="22" t="s">
        <v>30</v>
      </c>
    </row>
    <row r="3" spans="2:3" x14ac:dyDescent="0.25">
      <c r="B3" s="97">
        <v>2021</v>
      </c>
      <c r="C3" s="105">
        <v>1736</v>
      </c>
    </row>
    <row r="5" spans="2:3" ht="13.5" customHeight="1" x14ac:dyDescent="0.25">
      <c r="B5" s="26" t="s">
        <v>374</v>
      </c>
    </row>
    <row r="6" spans="2:3" ht="12.95" customHeight="1" x14ac:dyDescent="0.25">
      <c r="B6" s="27" t="s">
        <v>478</v>
      </c>
    </row>
    <row r="7" spans="2:3" ht="12.95" customHeight="1" x14ac:dyDescent="0.25">
      <c r="B7" s="11" t="s">
        <v>661</v>
      </c>
    </row>
  </sheetData>
  <sheetProtection algorithmName="SHA-512" hashValue="PRaaZ50tFEMrvQK53VAf/pOkQ+ibgWzCPuetwtaembBQ+shEIqnh9A5AsNsrXaN1RMSPLduVRbGVw/ltT9pbJA==" saltValue="SqxUJjASat0HsOPHd4Qqb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workbookViewId="0">
      <selection activeCell="A2" sqref="A2"/>
    </sheetView>
  </sheetViews>
  <sheetFormatPr defaultRowHeight="12" x14ac:dyDescent="0.25"/>
  <cols>
    <col min="1" max="1" width="35.85546875" style="11" customWidth="1"/>
    <col min="2" max="2" width="22.28515625" style="11" customWidth="1"/>
    <col min="3" max="3" width="10.7109375" style="11" hidden="1" customWidth="1"/>
    <col min="4" max="4" width="48.7109375" style="11" customWidth="1"/>
    <col min="5" max="5" width="9.7109375" style="11" customWidth="1"/>
    <col min="6" max="16384" width="9.140625" style="11"/>
  </cols>
  <sheetData>
    <row r="1" spans="1:5" ht="27.95" customHeight="1" x14ac:dyDescent="0.25">
      <c r="A1" s="1" t="s">
        <v>0</v>
      </c>
      <c r="B1" s="1" t="s">
        <v>1</v>
      </c>
      <c r="C1" s="61" t="s">
        <v>303</v>
      </c>
      <c r="D1" s="1" t="s">
        <v>413</v>
      </c>
    </row>
    <row r="2" spans="1:5" ht="60" x14ac:dyDescent="0.25">
      <c r="A2" s="29" t="s">
        <v>2</v>
      </c>
      <c r="B2" s="79" t="s">
        <v>676</v>
      </c>
      <c r="C2" s="52">
        <f>IF(B2="DA",1,IF(B2="NE",2,0))</f>
        <v>1</v>
      </c>
      <c r="D2" s="4" t="s">
        <v>619</v>
      </c>
    </row>
    <row r="3" spans="1:5" ht="31.5" customHeight="1" x14ac:dyDescent="0.25">
      <c r="A3" s="30" t="s">
        <v>3</v>
      </c>
      <c r="B3" s="79" t="s">
        <v>676</v>
      </c>
      <c r="C3" s="52">
        <f>IF(B3="DA",1,IF(B3="NE",2,3))</f>
        <v>1</v>
      </c>
      <c r="D3" s="4" t="s">
        <v>480</v>
      </c>
      <c r="E3" s="25"/>
    </row>
    <row r="4" spans="1:5" ht="33.75" customHeight="1" x14ac:dyDescent="0.25">
      <c r="A4" s="30" t="s">
        <v>4</v>
      </c>
      <c r="B4" s="79" t="s">
        <v>676</v>
      </c>
      <c r="C4" s="52">
        <f>IF(B4="DA",1,IF(B4="NE",2,3))</f>
        <v>1</v>
      </c>
      <c r="D4" s="4" t="s">
        <v>480</v>
      </c>
      <c r="E4" s="25"/>
    </row>
    <row r="5" spans="1:5" ht="96" x14ac:dyDescent="0.25">
      <c r="A5" s="29" t="s">
        <v>151</v>
      </c>
      <c r="B5" s="78">
        <v>341</v>
      </c>
      <c r="C5" s="52"/>
      <c r="D5" s="4" t="s">
        <v>673</v>
      </c>
    </row>
    <row r="6" spans="1:5" ht="84" x14ac:dyDescent="0.25">
      <c r="A6" s="29" t="s">
        <v>152</v>
      </c>
      <c r="B6" s="78">
        <v>22</v>
      </c>
      <c r="C6" s="52"/>
      <c r="D6" s="4" t="s">
        <v>620</v>
      </c>
    </row>
    <row r="7" spans="1:5" ht="84" x14ac:dyDescent="0.25">
      <c r="A7" s="29" t="s">
        <v>5</v>
      </c>
      <c r="B7" s="98">
        <v>349</v>
      </c>
      <c r="C7" s="52"/>
      <c r="D7" s="4" t="s">
        <v>674</v>
      </c>
    </row>
    <row r="8" spans="1:5" ht="52.5" customHeight="1" x14ac:dyDescent="0.25">
      <c r="A8" s="29" t="s">
        <v>6</v>
      </c>
      <c r="B8" s="79" t="s">
        <v>677</v>
      </c>
      <c r="C8" s="53">
        <f>IF(B8="Monistički ustroj",1,IF(B8="Dualistički ustroj",2,0))</f>
        <v>2</v>
      </c>
      <c r="D8" s="6" t="s">
        <v>497</v>
      </c>
    </row>
    <row r="9" spans="1:5" ht="84" x14ac:dyDescent="0.25">
      <c r="A9" s="29" t="s">
        <v>7</v>
      </c>
      <c r="B9" s="98">
        <v>1</v>
      </c>
      <c r="C9" s="53"/>
      <c r="D9" s="6" t="s">
        <v>481</v>
      </c>
    </row>
    <row r="10" spans="1:5" ht="84" x14ac:dyDescent="0.25">
      <c r="A10" s="29" t="s">
        <v>8</v>
      </c>
      <c r="B10" s="98">
        <v>1</v>
      </c>
      <c r="C10" s="53"/>
      <c r="D10" s="6" t="s">
        <v>494</v>
      </c>
    </row>
    <row r="11" spans="1:5" ht="84" x14ac:dyDescent="0.25">
      <c r="A11" s="30" t="s">
        <v>9</v>
      </c>
      <c r="B11" s="85">
        <v>1</v>
      </c>
      <c r="C11" s="53"/>
      <c r="D11" s="6" t="s">
        <v>621</v>
      </c>
    </row>
    <row r="12" spans="1:5" ht="72" x14ac:dyDescent="0.25">
      <c r="A12" s="62" t="s">
        <v>10</v>
      </c>
      <c r="B12" s="98">
        <v>5</v>
      </c>
      <c r="C12" s="53"/>
      <c r="D12" s="6" t="s">
        <v>622</v>
      </c>
    </row>
    <row r="13" spans="1:5" ht="84" x14ac:dyDescent="0.25">
      <c r="A13" s="62" t="s">
        <v>11</v>
      </c>
      <c r="B13" s="98">
        <v>0</v>
      </c>
      <c r="C13" s="53"/>
      <c r="D13" s="6" t="s">
        <v>616</v>
      </c>
    </row>
    <row r="14" spans="1:5" ht="63" customHeight="1" x14ac:dyDescent="0.25">
      <c r="A14" s="34" t="s">
        <v>12</v>
      </c>
      <c r="B14" s="99">
        <v>0</v>
      </c>
      <c r="C14" s="53"/>
      <c r="D14" s="6" t="s">
        <v>617</v>
      </c>
    </row>
    <row r="15" spans="1:5" ht="96" x14ac:dyDescent="0.25">
      <c r="A15" s="31" t="s">
        <v>379</v>
      </c>
      <c r="B15" s="85">
        <v>124141</v>
      </c>
      <c r="C15" s="52"/>
      <c r="D15" s="4" t="s">
        <v>675</v>
      </c>
    </row>
    <row r="16" spans="1:5" ht="96" x14ac:dyDescent="0.25">
      <c r="A16" s="63" t="s">
        <v>662</v>
      </c>
      <c r="B16" s="85">
        <v>118845</v>
      </c>
      <c r="C16" s="52"/>
      <c r="D16" s="4" t="s">
        <v>672</v>
      </c>
    </row>
    <row r="17" spans="1:7" ht="76.5" customHeight="1" x14ac:dyDescent="0.25">
      <c r="A17" s="29" t="s">
        <v>13</v>
      </c>
      <c r="B17" s="79" t="s">
        <v>678</v>
      </c>
      <c r="C17" s="52">
        <f>IF(B17="DA",1,IF(B17="NE",2,0))</f>
        <v>2</v>
      </c>
      <c r="D17" s="4" t="s">
        <v>483</v>
      </c>
    </row>
    <row r="18" spans="1:7" ht="53.25" customHeight="1" x14ac:dyDescent="0.25">
      <c r="A18" s="62" t="s">
        <v>14</v>
      </c>
      <c r="B18" s="85"/>
      <c r="C18" s="52"/>
      <c r="D18" s="4" t="s">
        <v>484</v>
      </c>
    </row>
    <row r="19" spans="1:7" ht="40.5" customHeight="1" x14ac:dyDescent="0.25">
      <c r="A19" s="29" t="s">
        <v>15</v>
      </c>
      <c r="B19" s="79"/>
      <c r="C19" s="52">
        <f>IF(B19="DA",1,IF(B19="NE",2,3))</f>
        <v>3</v>
      </c>
      <c r="D19" s="6" t="s">
        <v>618</v>
      </c>
      <c r="E19" s="25"/>
    </row>
    <row r="20" spans="1:7" ht="65.25" customHeight="1" x14ac:dyDescent="0.25">
      <c r="A20" s="32" t="s">
        <v>16</v>
      </c>
      <c r="B20" s="79" t="s">
        <v>678</v>
      </c>
      <c r="C20" s="52">
        <f>IF(B20="DA",1,IF(B20="NE",2,0))</f>
        <v>2</v>
      </c>
      <c r="D20" s="4" t="s">
        <v>485</v>
      </c>
    </row>
    <row r="21" spans="1:7" ht="75.75" customHeight="1" x14ac:dyDescent="0.25">
      <c r="A21" s="62" t="s">
        <v>17</v>
      </c>
      <c r="B21" s="85"/>
      <c r="C21" s="52"/>
      <c r="D21" s="4" t="s">
        <v>486</v>
      </c>
    </row>
    <row r="22" spans="1:7" ht="76.5" customHeight="1" x14ac:dyDescent="0.25">
      <c r="A22" s="33" t="s">
        <v>18</v>
      </c>
      <c r="B22" s="79" t="s">
        <v>676</v>
      </c>
      <c r="C22" s="52">
        <f>IF(B22="DA",1,IF(B22="NE",2,0))</f>
        <v>1</v>
      </c>
      <c r="D22" s="4" t="s">
        <v>487</v>
      </c>
    </row>
    <row r="23" spans="1:7" ht="52.5" customHeight="1" x14ac:dyDescent="0.25">
      <c r="A23" s="29" t="s">
        <v>19</v>
      </c>
      <c r="B23" s="79" t="s">
        <v>678</v>
      </c>
      <c r="C23" s="52">
        <f>IF(B23="DA",1,IF(B23="NE",2,3))</f>
        <v>2</v>
      </c>
      <c r="D23" s="4" t="s">
        <v>488</v>
      </c>
    </row>
    <row r="24" spans="1:7" ht="48" x14ac:dyDescent="0.25">
      <c r="A24" s="62" t="s">
        <v>20</v>
      </c>
      <c r="B24" s="78"/>
      <c r="C24" s="52"/>
      <c r="D24" s="4" t="s">
        <v>489</v>
      </c>
    </row>
    <row r="25" spans="1:7" ht="60" x14ac:dyDescent="0.25">
      <c r="A25" s="29" t="s">
        <v>21</v>
      </c>
      <c r="B25" s="79" t="s">
        <v>678</v>
      </c>
      <c r="C25" s="52">
        <f>IF(B25="DA",1,IF(B25="NE",2,3))</f>
        <v>2</v>
      </c>
      <c r="D25" s="4" t="s">
        <v>490</v>
      </c>
    </row>
    <row r="26" spans="1:7" ht="52.5" customHeight="1" x14ac:dyDescent="0.25">
      <c r="A26" s="62" t="s">
        <v>22</v>
      </c>
      <c r="B26" s="78"/>
      <c r="C26" s="52"/>
      <c r="D26" s="4" t="s">
        <v>491</v>
      </c>
    </row>
    <row r="27" spans="1:7" ht="64.5" customHeight="1" x14ac:dyDescent="0.25">
      <c r="A27" s="29" t="s">
        <v>23</v>
      </c>
      <c r="B27" s="79" t="s">
        <v>676</v>
      </c>
      <c r="C27" s="52">
        <f>IF(B27="DA",1,IF(B27="NE",2,0))</f>
        <v>1</v>
      </c>
      <c r="D27" s="4" t="s">
        <v>492</v>
      </c>
      <c r="G27" s="113"/>
    </row>
    <row r="28" spans="1:7" ht="48" x14ac:dyDescent="0.25">
      <c r="A28" s="62" t="s">
        <v>24</v>
      </c>
      <c r="B28" s="78">
        <v>1</v>
      </c>
      <c r="C28" s="52"/>
      <c r="D28" s="4" t="s">
        <v>491</v>
      </c>
    </row>
    <row r="29" spans="1:7" ht="72" x14ac:dyDescent="0.25">
      <c r="A29" s="29" t="s">
        <v>25</v>
      </c>
      <c r="B29" s="79" t="s">
        <v>676</v>
      </c>
      <c r="C29" s="52">
        <f>IF(B29="DA",1,IF(B29="NE",2,0))</f>
        <v>1</v>
      </c>
      <c r="D29" s="4" t="s">
        <v>623</v>
      </c>
    </row>
    <row r="30" spans="1:7" ht="52.5" customHeight="1" x14ac:dyDescent="0.25">
      <c r="A30" s="62" t="s">
        <v>26</v>
      </c>
      <c r="B30" s="78">
        <v>1</v>
      </c>
      <c r="C30" s="52"/>
      <c r="D30" s="4" t="s">
        <v>493</v>
      </c>
    </row>
    <row r="31" spans="1:7" ht="56.25" customHeight="1" x14ac:dyDescent="0.25">
      <c r="A31" s="62" t="s">
        <v>27</v>
      </c>
      <c r="B31" s="78">
        <v>0</v>
      </c>
      <c r="C31" s="52"/>
      <c r="D31" s="4" t="s">
        <v>493</v>
      </c>
    </row>
  </sheetData>
  <sheetProtection algorithmName="SHA-512" hashValue="/gaQGXsildYCTO4F7a1veVtcQng/3k8PzyOt23n1angAzhdbW5gLuro16E8vA6r80sg7lgeYmHllfiC1xWV6Pg==" saltValue="T/iMz7gmPXiiXqqbpixabw==" spinCount="100000" sheet="1" objects="1" scenarios="1"/>
  <conditionalFormatting sqref="A3:C4">
    <cfRule type="expression" dxfId="236" priority="27">
      <formula>$B$2="NE"</formula>
    </cfRule>
  </conditionalFormatting>
  <conditionalFormatting sqref="A12:C14">
    <cfRule type="expression" dxfId="235" priority="25">
      <formula>$B$8="Monistički ustroj"</formula>
    </cfRule>
  </conditionalFormatting>
  <conditionalFormatting sqref="A30:C31">
    <cfRule type="expression" dxfId="234" priority="24">
      <formula>$B$29="NE"</formula>
    </cfRule>
  </conditionalFormatting>
  <conditionalFormatting sqref="A18:C19">
    <cfRule type="expression" dxfId="233" priority="23">
      <formula>$B$17="NE"</formula>
    </cfRule>
  </conditionalFormatting>
  <conditionalFormatting sqref="A21:C21">
    <cfRule type="expression" dxfId="232" priority="22">
      <formula>$B$20="NE"</formula>
    </cfRule>
  </conditionalFormatting>
  <conditionalFormatting sqref="A23:C26">
    <cfRule type="expression" dxfId="231" priority="21">
      <formula>$B$22="NE"</formula>
    </cfRule>
  </conditionalFormatting>
  <conditionalFormatting sqref="A24:C24">
    <cfRule type="expression" dxfId="230" priority="20">
      <formula>$B$23="NE"</formula>
    </cfRule>
  </conditionalFormatting>
  <conditionalFormatting sqref="A26:C26">
    <cfRule type="expression" dxfId="229" priority="19">
      <formula>$B$25="NE"</formula>
    </cfRule>
  </conditionalFormatting>
  <conditionalFormatting sqref="A28:C28">
    <cfRule type="expression" dxfId="228" priority="18">
      <formula>$B$27="NE"</formula>
    </cfRule>
  </conditionalFormatting>
  <conditionalFormatting sqref="D3:D4">
    <cfRule type="expression" dxfId="227" priority="17">
      <formula>$B$2="NE"</formula>
    </cfRule>
  </conditionalFormatting>
  <conditionalFormatting sqref="D18:D19">
    <cfRule type="expression" dxfId="226" priority="16">
      <formula>$B$17="NE"</formula>
    </cfRule>
  </conditionalFormatting>
  <conditionalFormatting sqref="D21">
    <cfRule type="expression" dxfId="225" priority="15">
      <formula>$B$20="NE"</formula>
    </cfRule>
  </conditionalFormatting>
  <conditionalFormatting sqref="D23:D26">
    <cfRule type="expression" dxfId="224" priority="14">
      <formula>$B$22="NE"</formula>
    </cfRule>
  </conditionalFormatting>
  <conditionalFormatting sqref="D24">
    <cfRule type="expression" dxfId="223" priority="13">
      <formula>$B$23="NE"</formula>
    </cfRule>
  </conditionalFormatting>
  <conditionalFormatting sqref="D26">
    <cfRule type="expression" dxfId="222" priority="12">
      <formula>$B$25="NE"</formula>
    </cfRule>
  </conditionalFormatting>
  <conditionalFormatting sqref="D28">
    <cfRule type="expression" dxfId="221" priority="11">
      <formula>$B$27="NE"</formula>
    </cfRule>
  </conditionalFormatting>
  <conditionalFormatting sqref="D30:D31">
    <cfRule type="expression" dxfId="220" priority="10">
      <formula>$B$29="NE"</formula>
    </cfRule>
  </conditionalFormatting>
  <conditionalFormatting sqref="A16:D16">
    <cfRule type="expression" dxfId="219" priority="9">
      <formula>$B$6=0</formula>
    </cfRule>
  </conditionalFormatting>
  <conditionalFormatting sqref="D3:D4">
    <cfRule type="expression" dxfId="218" priority="8">
      <formula>$B$2="NE"</formula>
    </cfRule>
  </conditionalFormatting>
  <conditionalFormatting sqref="D30:D31">
    <cfRule type="expression" dxfId="217" priority="7">
      <formula>$B$29="NE"</formula>
    </cfRule>
  </conditionalFormatting>
  <conditionalFormatting sqref="D18:D19">
    <cfRule type="expression" dxfId="216" priority="6">
      <formula>$B$17="NE"</formula>
    </cfRule>
  </conditionalFormatting>
  <conditionalFormatting sqref="D21">
    <cfRule type="expression" dxfId="215" priority="5">
      <formula>$B$20="NE"</formula>
    </cfRule>
  </conditionalFormatting>
  <conditionalFormatting sqref="D23:D26">
    <cfRule type="expression" dxfId="214" priority="4">
      <formula>$B$22="NE"</formula>
    </cfRule>
  </conditionalFormatting>
  <conditionalFormatting sqref="D24">
    <cfRule type="expression" dxfId="213" priority="3">
      <formula>$B$23="NE"</formula>
    </cfRule>
  </conditionalFormatting>
  <conditionalFormatting sqref="D26">
    <cfRule type="expression" dxfId="212" priority="2">
      <formula>$B$25="NE"</formula>
    </cfRule>
  </conditionalFormatting>
  <conditionalFormatting sqref="D28">
    <cfRule type="expression" dxfId="211" priority="1">
      <formula>$B$27="NE"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zoomScale="80" zoomScaleNormal="80" workbookViewId="0">
      <selection activeCell="B4" sqref="B4"/>
    </sheetView>
  </sheetViews>
  <sheetFormatPr defaultRowHeight="15" x14ac:dyDescent="0.25"/>
  <cols>
    <col min="1" max="1" width="15.7109375" style="89" customWidth="1"/>
    <col min="2" max="2" width="39.5703125" style="89" customWidth="1"/>
    <col min="3" max="3" width="25.7109375" style="106" customWidth="1"/>
    <col min="4" max="4" width="25.7109375" style="89" customWidth="1"/>
    <col min="5" max="5" width="6.28515625" style="89" hidden="1" customWidth="1"/>
    <col min="6" max="6" width="25.7109375" style="89" customWidth="1"/>
    <col min="7" max="7" width="9.7109375" style="89" hidden="1" customWidth="1"/>
    <col min="8" max="8" width="25.7109375" style="89" customWidth="1"/>
    <col min="9" max="9" width="25.7109375" style="89" hidden="1" customWidth="1"/>
    <col min="10" max="10" width="25.7109375" style="89" customWidth="1"/>
    <col min="11" max="11" width="25.7109375" style="89" hidden="1" customWidth="1"/>
    <col min="12" max="12" width="25.7109375" style="89" customWidth="1"/>
    <col min="13" max="13" width="25.7109375" style="89" hidden="1" customWidth="1"/>
    <col min="14" max="14" width="25.7109375" style="89" customWidth="1"/>
    <col min="15" max="15" width="25.7109375" style="89" hidden="1" customWidth="1"/>
    <col min="16" max="16" width="25.7109375" style="89" customWidth="1"/>
    <col min="17" max="17" width="25.7109375" style="89" hidden="1" customWidth="1"/>
    <col min="18" max="20" width="25.7109375" style="89" customWidth="1"/>
    <col min="21" max="21" width="25.7109375" style="89" hidden="1" customWidth="1"/>
    <col min="22" max="22" width="22.5703125" style="89" customWidth="1"/>
    <col min="23" max="23" width="25.7109375" style="89" hidden="1" customWidth="1"/>
    <col min="24" max="24" width="25.7109375" style="89" customWidth="1"/>
    <col min="25" max="25" width="25.7109375" style="89" hidden="1" customWidth="1"/>
    <col min="26" max="26" width="25.7109375" style="89" customWidth="1"/>
    <col min="27" max="27" width="25.7109375" style="89" hidden="1" customWidth="1"/>
    <col min="28" max="28" width="25.7109375" style="89" customWidth="1"/>
    <col min="29" max="29" width="25.7109375" style="89" hidden="1" customWidth="1"/>
    <col min="30" max="30" width="25.7109375" style="89" customWidth="1"/>
    <col min="31" max="31" width="25.7109375" style="89" hidden="1" customWidth="1"/>
    <col min="32" max="35" width="25.7109375" style="89" customWidth="1"/>
    <col min="36" max="36" width="25.7109375" style="89" hidden="1" customWidth="1"/>
    <col min="37" max="39" width="25.7109375" style="89" customWidth="1"/>
    <col min="40" max="16384" width="9.140625" style="89"/>
  </cols>
  <sheetData>
    <row r="1" spans="1:39" s="123" customFormat="1" ht="84" x14ac:dyDescent="0.25">
      <c r="A1" s="116" t="s">
        <v>0</v>
      </c>
      <c r="B1" s="117" t="s">
        <v>31</v>
      </c>
      <c r="C1" s="118" t="s">
        <v>32</v>
      </c>
      <c r="D1" s="117" t="s">
        <v>33</v>
      </c>
      <c r="E1" s="119" t="s">
        <v>369</v>
      </c>
      <c r="F1" s="120" t="s">
        <v>375</v>
      </c>
      <c r="G1" s="121" t="s">
        <v>475</v>
      </c>
      <c r="H1" s="117" t="s">
        <v>34</v>
      </c>
      <c r="I1" s="119" t="s">
        <v>370</v>
      </c>
      <c r="J1" s="117" t="s">
        <v>35</v>
      </c>
      <c r="K1" s="119" t="s">
        <v>371</v>
      </c>
      <c r="L1" s="117" t="s">
        <v>36</v>
      </c>
      <c r="M1" s="119" t="s">
        <v>368</v>
      </c>
      <c r="N1" s="117" t="s">
        <v>37</v>
      </c>
      <c r="O1" s="119" t="s">
        <v>372</v>
      </c>
      <c r="P1" s="117" t="s">
        <v>53</v>
      </c>
      <c r="Q1" s="119" t="s">
        <v>373</v>
      </c>
      <c r="R1" s="117" t="s">
        <v>38</v>
      </c>
      <c r="S1" s="117" t="s">
        <v>39</v>
      </c>
      <c r="T1" s="117" t="s">
        <v>40</v>
      </c>
      <c r="U1" s="119" t="s">
        <v>415</v>
      </c>
      <c r="V1" s="117" t="s">
        <v>41</v>
      </c>
      <c r="W1" s="119" t="s">
        <v>417</v>
      </c>
      <c r="X1" s="117" t="s">
        <v>42</v>
      </c>
      <c r="Y1" s="119" t="s">
        <v>419</v>
      </c>
      <c r="Z1" s="117" t="s">
        <v>43</v>
      </c>
      <c r="AA1" s="119" t="s">
        <v>421</v>
      </c>
      <c r="AB1" s="117" t="s">
        <v>44</v>
      </c>
      <c r="AC1" s="119" t="s">
        <v>423</v>
      </c>
      <c r="AD1" s="117" t="s">
        <v>45</v>
      </c>
      <c r="AE1" s="119" t="s">
        <v>425</v>
      </c>
      <c r="AF1" s="122" t="s">
        <v>46</v>
      </c>
      <c r="AG1" s="122" t="s">
        <v>47</v>
      </c>
      <c r="AH1" s="122" t="s">
        <v>48</v>
      </c>
      <c r="AI1" s="117" t="s">
        <v>49</v>
      </c>
      <c r="AJ1" s="119" t="s">
        <v>427</v>
      </c>
      <c r="AK1" s="122" t="s">
        <v>50</v>
      </c>
      <c r="AL1" s="122" t="s">
        <v>51</v>
      </c>
      <c r="AM1" s="122" t="s">
        <v>52</v>
      </c>
    </row>
    <row r="2" spans="1:39" s="127" customFormat="1" ht="156" x14ac:dyDescent="0.25">
      <c r="A2" s="116" t="s">
        <v>413</v>
      </c>
      <c r="B2" s="124" t="s">
        <v>495</v>
      </c>
      <c r="C2" s="125" t="s">
        <v>496</v>
      </c>
      <c r="D2" s="126" t="s">
        <v>497</v>
      </c>
      <c r="E2" s="126"/>
      <c r="F2" s="126" t="s">
        <v>497</v>
      </c>
      <c r="G2" s="126"/>
      <c r="H2" s="126" t="s">
        <v>497</v>
      </c>
      <c r="I2" s="126"/>
      <c r="J2" s="126" t="s">
        <v>497</v>
      </c>
      <c r="K2" s="126"/>
      <c r="L2" s="126" t="s">
        <v>497</v>
      </c>
      <c r="M2" s="126"/>
      <c r="N2" s="126" t="s">
        <v>497</v>
      </c>
      <c r="O2" s="126"/>
      <c r="P2" s="126" t="s">
        <v>497</v>
      </c>
      <c r="Q2" s="126"/>
      <c r="R2" s="126" t="s">
        <v>498</v>
      </c>
      <c r="S2" s="126" t="s">
        <v>499</v>
      </c>
      <c r="T2" s="126" t="s">
        <v>657</v>
      </c>
      <c r="U2" s="126"/>
      <c r="V2" s="126" t="s">
        <v>480</v>
      </c>
      <c r="W2" s="126"/>
      <c r="X2" s="126" t="s">
        <v>658</v>
      </c>
      <c r="Y2" s="126"/>
      <c r="Z2" s="126" t="s">
        <v>480</v>
      </c>
      <c r="AA2" s="126"/>
      <c r="AB2" s="126" t="s">
        <v>500</v>
      </c>
      <c r="AC2" s="126"/>
      <c r="AD2" s="126" t="s">
        <v>501</v>
      </c>
      <c r="AE2" s="126"/>
      <c r="AF2" s="126" t="s">
        <v>491</v>
      </c>
      <c r="AG2" s="126" t="s">
        <v>502</v>
      </c>
      <c r="AH2" s="126" t="s">
        <v>502</v>
      </c>
      <c r="AI2" s="126" t="s">
        <v>503</v>
      </c>
      <c r="AJ2" s="126"/>
      <c r="AK2" s="126" t="s">
        <v>491</v>
      </c>
      <c r="AL2" s="126" t="s">
        <v>504</v>
      </c>
      <c r="AM2" s="126" t="s">
        <v>504</v>
      </c>
    </row>
    <row r="3" spans="1:39" hidden="1" x14ac:dyDescent="0.25">
      <c r="B3" s="89" t="s">
        <v>340</v>
      </c>
      <c r="C3" s="106" t="s">
        <v>341</v>
      </c>
      <c r="D3" s="89" t="s">
        <v>362</v>
      </c>
      <c r="E3" s="89" t="s">
        <v>342</v>
      </c>
      <c r="F3" s="89" t="s">
        <v>410</v>
      </c>
      <c r="G3" s="89" t="s">
        <v>474</v>
      </c>
      <c r="H3" s="89" t="s">
        <v>363</v>
      </c>
      <c r="I3" s="89" t="s">
        <v>343</v>
      </c>
      <c r="J3" s="89" t="s">
        <v>364</v>
      </c>
      <c r="K3" s="89" t="s">
        <v>344</v>
      </c>
      <c r="L3" s="89" t="s">
        <v>365</v>
      </c>
      <c r="M3" s="89" t="s">
        <v>345</v>
      </c>
      <c r="N3" s="89" t="s">
        <v>366</v>
      </c>
      <c r="O3" s="89" t="s">
        <v>479</v>
      </c>
      <c r="P3" s="89" t="s">
        <v>367</v>
      </c>
      <c r="Q3" s="89" t="s">
        <v>346</v>
      </c>
      <c r="R3" s="89" t="s">
        <v>347</v>
      </c>
      <c r="S3" s="89" t="s">
        <v>348</v>
      </c>
      <c r="T3" s="89" t="s">
        <v>414</v>
      </c>
      <c r="U3" s="89" t="s">
        <v>349</v>
      </c>
      <c r="V3" s="89" t="s">
        <v>416</v>
      </c>
      <c r="W3" s="89" t="s">
        <v>350</v>
      </c>
      <c r="X3" s="89" t="s">
        <v>418</v>
      </c>
      <c r="Y3" s="89" t="s">
        <v>351</v>
      </c>
      <c r="Z3" s="89" t="s">
        <v>420</v>
      </c>
      <c r="AA3" s="89" t="s">
        <v>352</v>
      </c>
      <c r="AB3" s="89" t="s">
        <v>422</v>
      </c>
      <c r="AC3" s="89" t="s">
        <v>353</v>
      </c>
      <c r="AD3" s="89" t="s">
        <v>424</v>
      </c>
      <c r="AE3" s="89" t="s">
        <v>354</v>
      </c>
      <c r="AF3" s="89" t="s">
        <v>355</v>
      </c>
      <c r="AG3" s="89" t="s">
        <v>356</v>
      </c>
      <c r="AH3" s="89" t="s">
        <v>357</v>
      </c>
      <c r="AI3" s="89" t="s">
        <v>426</v>
      </c>
      <c r="AJ3" s="89" t="s">
        <v>358</v>
      </c>
      <c r="AK3" s="89" t="s">
        <v>359</v>
      </c>
      <c r="AL3" s="89" t="s">
        <v>360</v>
      </c>
      <c r="AM3" s="89" t="s">
        <v>361</v>
      </c>
    </row>
    <row r="4" spans="1:39" x14ac:dyDescent="0.25">
      <c r="B4" s="89" t="s">
        <v>679</v>
      </c>
      <c r="C4" s="106" t="s">
        <v>680</v>
      </c>
      <c r="D4" s="107" t="s">
        <v>681</v>
      </c>
      <c r="E4" s="89">
        <f>IF(D4="univ. bacc. oec.",1,IF(D4="mag. oec.",2,IF(D4="univ. Spec. Oec.",3,IF(D4="mr.sc.",4,IF(D4="dr. sc.",5,IF(D4="ostalo",6,0))))))</f>
        <v>3</v>
      </c>
      <c r="F4" s="89" t="s">
        <v>468</v>
      </c>
      <c r="G4" s="107">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8</v>
      </c>
      <c r="H4" s="89" t="s">
        <v>682</v>
      </c>
      <c r="I4" s="89">
        <f>IF(H4="Žensko",1,IF(H4="Muško",2,0))</f>
        <v>1</v>
      </c>
      <c r="J4" s="89" t="s">
        <v>683</v>
      </c>
      <c r="K4" s="89">
        <f>IF(J4="do 35 godina",1,IF(J4="od 36 do 45 godina",2,IF(J4="od 46 - 55 godina",3,IF(J4="iznad 56 godina",4,0))))</f>
        <v>3</v>
      </c>
      <c r="L4" s="89" t="s">
        <v>684</v>
      </c>
      <c r="M4" s="89">
        <f>IF(L4="Domaće",1,IF(L4="Strano",2,0))</f>
        <v>1</v>
      </c>
      <c r="N4" s="89" t="s">
        <v>676</v>
      </c>
      <c r="O4" s="89">
        <f>IF(N4="DA",1,IF(N4="NE",2,0))</f>
        <v>1</v>
      </c>
      <c r="P4" s="89" t="s">
        <v>678</v>
      </c>
      <c r="Q4" s="89">
        <f>IF(P4="DA",1,IF(P4="NE",2,0))</f>
        <v>2</v>
      </c>
      <c r="R4" s="91">
        <v>4</v>
      </c>
      <c r="S4" s="91">
        <v>14</v>
      </c>
      <c r="T4" s="89" t="s">
        <v>678</v>
      </c>
      <c r="U4" s="89">
        <f>IF(T4="DA",1,IF(T4="NE",2,0))</f>
        <v>2</v>
      </c>
      <c r="W4" s="89">
        <f>IF(V4="Poslovna",1,IF(V4="Rodbinska",2,IF(V4="Poslovna i rodbinska",3,IF(V4="Ostala",4,5))))</f>
        <v>5</v>
      </c>
      <c r="X4" s="89" t="s">
        <v>678</v>
      </c>
      <c r="Y4" s="89">
        <f>IF(X4="DA",1,IF(X4="NE",2,0))</f>
        <v>2</v>
      </c>
      <c r="AA4" s="89">
        <f>IF(Z4="Poslovna",1,IF(Z4="Rodbinska",2,IF(Z4="Poslovna i rodbinska",3,IF(Z4="Ostala",4,5))))</f>
        <v>5</v>
      </c>
      <c r="AB4" s="89" t="s">
        <v>676</v>
      </c>
      <c r="AC4" s="89">
        <f>IF(AB4="DA",1,IF(AB4="NE",2,0))</f>
        <v>1</v>
      </c>
      <c r="AD4" s="89" t="s">
        <v>678</v>
      </c>
      <c r="AE4" s="89">
        <f>IF(AD4="DA",1,IF(AD4="NE",2,0))</f>
        <v>2</v>
      </c>
      <c r="AF4" s="91"/>
      <c r="AG4" s="91"/>
      <c r="AH4" s="91"/>
      <c r="AI4" s="89" t="s">
        <v>678</v>
      </c>
      <c r="AJ4" s="89">
        <f>IF(AI4="DA",1,IF(AI4="NE",2,0))</f>
        <v>2</v>
      </c>
      <c r="AK4" s="91"/>
      <c r="AL4" s="91"/>
      <c r="AM4" s="91"/>
    </row>
    <row r="15" spans="1:39" x14ac:dyDescent="0.25">
      <c r="F15" s="114" t="s">
        <v>461</v>
      </c>
    </row>
    <row r="16" spans="1:39" x14ac:dyDescent="0.25">
      <c r="F16" s="114" t="s">
        <v>462</v>
      </c>
    </row>
    <row r="17" spans="6:6" x14ac:dyDescent="0.25">
      <c r="F17" s="114" t="s">
        <v>463</v>
      </c>
    </row>
    <row r="18" spans="6:6" x14ac:dyDescent="0.25">
      <c r="F18" s="114" t="s">
        <v>464</v>
      </c>
    </row>
    <row r="19" spans="6:6" x14ac:dyDescent="0.25">
      <c r="F19" s="114" t="s">
        <v>465</v>
      </c>
    </row>
    <row r="20" spans="6:6" x14ac:dyDescent="0.25">
      <c r="F20" s="114" t="s">
        <v>466</v>
      </c>
    </row>
    <row r="21" spans="6:6" x14ac:dyDescent="0.25">
      <c r="F21" s="114" t="s">
        <v>467</v>
      </c>
    </row>
    <row r="22" spans="6:6" x14ac:dyDescent="0.25">
      <c r="F22" s="114" t="s">
        <v>468</v>
      </c>
    </row>
    <row r="23" spans="6:6" x14ac:dyDescent="0.25">
      <c r="F23" s="114" t="s">
        <v>469</v>
      </c>
    </row>
    <row r="24" spans="6:6" x14ac:dyDescent="0.25">
      <c r="F24" s="114" t="s">
        <v>470</v>
      </c>
    </row>
    <row r="25" spans="6:6" x14ac:dyDescent="0.25">
      <c r="F25" s="114" t="s">
        <v>471</v>
      </c>
    </row>
    <row r="26" spans="6:6" x14ac:dyDescent="0.25">
      <c r="F26" s="114" t="s">
        <v>472</v>
      </c>
    </row>
    <row r="27" spans="6:6" x14ac:dyDescent="0.25">
      <c r="F27" s="115" t="s">
        <v>473</v>
      </c>
    </row>
  </sheetData>
  <sheetProtection algorithmName="SHA-512" hashValue="jkw1O6fQXiQJLCvMAenXkDIW3HJsFn/MuHOuv+P1mQ7AcB6lVbjLJCQrR9jStiQkxtz6xOodBvff+g8xgpWfMw==" saltValue="TNkKpWLBiUdKrU7mapsJXg=="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22"/>
  <sheetViews>
    <sheetView zoomScale="85" zoomScaleNormal="85" workbookViewId="0">
      <selection activeCell="B4" sqref="B4"/>
    </sheetView>
  </sheetViews>
  <sheetFormatPr defaultRowHeight="15" x14ac:dyDescent="0.25"/>
  <cols>
    <col min="1" max="1" width="15.28515625" style="89" customWidth="1"/>
    <col min="2" max="2" width="30.28515625" style="89" customWidth="1"/>
    <col min="3" max="3" width="20.28515625" style="106" customWidth="1"/>
    <col min="4" max="4" width="22" style="89" customWidth="1"/>
    <col min="5" max="5" width="13.5703125" style="89" hidden="1" customWidth="1"/>
    <col min="6" max="6" width="24.85546875" style="89" customWidth="1"/>
    <col min="7" max="7" width="35.140625" style="89" hidden="1" customWidth="1"/>
    <col min="8" max="8" width="23.28515625" style="89" customWidth="1"/>
    <col min="9" max="9" width="25.7109375" style="89" hidden="1" customWidth="1"/>
    <col min="10" max="10" width="23.28515625" style="89" customWidth="1"/>
    <col min="11" max="11" width="25.7109375" style="89" hidden="1" customWidth="1"/>
    <col min="12" max="12" width="21.42578125" style="89" customWidth="1"/>
    <col min="13" max="13" width="25.7109375" style="89" hidden="1" customWidth="1"/>
    <col min="14" max="14" width="22.42578125" style="89" customWidth="1"/>
    <col min="15" max="15" width="25.7109375" style="89" hidden="1" customWidth="1"/>
    <col min="16" max="16" width="21" style="89" customWidth="1"/>
    <col min="17" max="17" width="25.7109375" style="89" hidden="1" customWidth="1"/>
    <col min="18" max="18" width="22.42578125" style="89" customWidth="1"/>
    <col min="19" max="19" width="25.7109375" style="89" hidden="1" customWidth="1"/>
    <col min="20" max="20" width="20.5703125" style="89" customWidth="1"/>
    <col min="21" max="21" width="25.7109375" style="89" hidden="1" customWidth="1"/>
    <col min="22" max="22" width="25" style="89" customWidth="1"/>
    <col min="23" max="23" width="28.5703125" style="89" customWidth="1"/>
    <col min="24" max="24" width="24.85546875" style="89" customWidth="1"/>
    <col min="25" max="25" width="15.42578125" style="89" hidden="1" customWidth="1"/>
    <col min="26" max="26" width="21.7109375" style="89" customWidth="1"/>
    <col min="27" max="27" width="25.7109375" style="89" hidden="1" customWidth="1"/>
    <col min="28" max="28" width="25.7109375" style="89" customWidth="1"/>
    <col min="29" max="29" width="25.7109375" style="89" hidden="1" customWidth="1"/>
    <col min="30" max="30" width="21.42578125" style="89" customWidth="1"/>
    <col min="31" max="31" width="25.7109375" style="89" hidden="1" customWidth="1"/>
    <col min="32" max="32" width="25.7109375" style="89" customWidth="1"/>
    <col min="33" max="33" width="25.7109375" style="89" hidden="1" customWidth="1"/>
    <col min="34" max="34" width="28.28515625" style="89" customWidth="1"/>
    <col min="35" max="35" width="25.7109375" style="89" hidden="1" customWidth="1"/>
    <col min="36" max="36" width="25.7109375" style="89" customWidth="1"/>
    <col min="37" max="37" width="25.7109375" style="89" hidden="1" customWidth="1"/>
    <col min="38" max="38" width="25.7109375" style="89" customWidth="1"/>
    <col min="39" max="39" width="25.7109375" style="89" hidden="1" customWidth="1"/>
    <col min="40" max="43" width="25.7109375" style="89" customWidth="1"/>
    <col min="44" max="44" width="25.7109375" style="89" hidden="1" customWidth="1"/>
    <col min="45" max="47" width="25.7109375" style="89" customWidth="1"/>
    <col min="48" max="16384" width="9.140625" style="89"/>
  </cols>
  <sheetData>
    <row r="1" spans="1:47" s="123" customFormat="1" ht="59.25" customHeight="1" x14ac:dyDescent="0.25">
      <c r="A1" s="129" t="s">
        <v>0</v>
      </c>
      <c r="B1" s="130" t="s">
        <v>54</v>
      </c>
      <c r="C1" s="131" t="s">
        <v>55</v>
      </c>
      <c r="D1" s="132" t="s">
        <v>56</v>
      </c>
      <c r="E1" s="133" t="s">
        <v>428</v>
      </c>
      <c r="F1" s="120" t="s">
        <v>376</v>
      </c>
      <c r="G1" s="121" t="s">
        <v>477</v>
      </c>
      <c r="H1" s="130" t="s">
        <v>57</v>
      </c>
      <c r="I1" s="133" t="s">
        <v>429</v>
      </c>
      <c r="J1" s="130" t="s">
        <v>58</v>
      </c>
      <c r="K1" s="134" t="s">
        <v>431</v>
      </c>
      <c r="L1" s="132" t="s">
        <v>59</v>
      </c>
      <c r="M1" s="121" t="s">
        <v>433</v>
      </c>
      <c r="N1" s="120" t="s">
        <v>60</v>
      </c>
      <c r="O1" s="133" t="s">
        <v>434</v>
      </c>
      <c r="P1" s="130" t="s">
        <v>61</v>
      </c>
      <c r="Q1" s="133" t="s">
        <v>435</v>
      </c>
      <c r="R1" s="130" t="s">
        <v>62</v>
      </c>
      <c r="S1" s="134" t="s">
        <v>437</v>
      </c>
      <c r="T1" s="132" t="s">
        <v>63</v>
      </c>
      <c r="U1" s="134" t="s">
        <v>450</v>
      </c>
      <c r="V1" s="132" t="s">
        <v>80</v>
      </c>
      <c r="W1" s="132" t="s">
        <v>64</v>
      </c>
      <c r="X1" s="130" t="s">
        <v>65</v>
      </c>
      <c r="Y1" s="133" t="s">
        <v>439</v>
      </c>
      <c r="Z1" s="130" t="s">
        <v>66</v>
      </c>
      <c r="AA1" s="134" t="s">
        <v>440</v>
      </c>
      <c r="AB1" s="132" t="s">
        <v>67</v>
      </c>
      <c r="AC1" s="134" t="s">
        <v>441</v>
      </c>
      <c r="AD1" s="132" t="s">
        <v>68</v>
      </c>
      <c r="AE1" s="134" t="s">
        <v>442</v>
      </c>
      <c r="AF1" s="120" t="s">
        <v>69</v>
      </c>
      <c r="AG1" s="121" t="s">
        <v>443</v>
      </c>
      <c r="AH1" s="132" t="s">
        <v>70</v>
      </c>
      <c r="AI1" s="134" t="s">
        <v>445</v>
      </c>
      <c r="AJ1" s="132" t="s">
        <v>71</v>
      </c>
      <c r="AK1" s="134" t="s">
        <v>447</v>
      </c>
      <c r="AL1" s="132" t="s">
        <v>72</v>
      </c>
      <c r="AM1" s="134" t="s">
        <v>448</v>
      </c>
      <c r="AN1" s="135" t="s">
        <v>73</v>
      </c>
      <c r="AO1" s="135" t="s">
        <v>74</v>
      </c>
      <c r="AP1" s="136" t="s">
        <v>75</v>
      </c>
      <c r="AQ1" s="132" t="s">
        <v>76</v>
      </c>
      <c r="AR1" s="134" t="s">
        <v>449</v>
      </c>
      <c r="AS1" s="136" t="s">
        <v>77</v>
      </c>
      <c r="AT1" s="136" t="s">
        <v>78</v>
      </c>
      <c r="AU1" s="136" t="s">
        <v>79</v>
      </c>
    </row>
    <row r="2" spans="1:47" s="138" customFormat="1" ht="132" x14ac:dyDescent="0.25">
      <c r="A2" s="129" t="s">
        <v>413</v>
      </c>
      <c r="B2" s="124" t="s">
        <v>505</v>
      </c>
      <c r="C2" s="125" t="s">
        <v>506</v>
      </c>
      <c r="D2" s="137" t="s">
        <v>507</v>
      </c>
      <c r="E2" s="137"/>
      <c r="F2" s="137" t="s">
        <v>508</v>
      </c>
      <c r="G2" s="137"/>
      <c r="H2" s="126" t="s">
        <v>497</v>
      </c>
      <c r="I2" s="126"/>
      <c r="J2" s="126" t="s">
        <v>509</v>
      </c>
      <c r="K2" s="126"/>
      <c r="L2" s="126" t="s">
        <v>509</v>
      </c>
      <c r="M2" s="126"/>
      <c r="N2" s="126" t="s">
        <v>509</v>
      </c>
      <c r="O2" s="126"/>
      <c r="P2" s="126" t="s">
        <v>509</v>
      </c>
      <c r="Q2" s="126"/>
      <c r="R2" s="126" t="s">
        <v>497</v>
      </c>
      <c r="S2" s="126"/>
      <c r="T2" s="126" t="s">
        <v>509</v>
      </c>
      <c r="U2" s="126"/>
      <c r="V2" s="126" t="s">
        <v>498</v>
      </c>
      <c r="W2" s="126" t="s">
        <v>510</v>
      </c>
      <c r="X2" s="126" t="s">
        <v>655</v>
      </c>
      <c r="Y2" s="126"/>
      <c r="Z2" s="126" t="s">
        <v>511</v>
      </c>
      <c r="AA2" s="126"/>
      <c r="AB2" s="137" t="s">
        <v>656</v>
      </c>
      <c r="AC2" s="137"/>
      <c r="AD2" s="126" t="s">
        <v>653</v>
      </c>
      <c r="AE2" s="126"/>
      <c r="AF2" s="126" t="s">
        <v>497</v>
      </c>
      <c r="AG2" s="126"/>
      <c r="AH2" s="126" t="s">
        <v>654</v>
      </c>
      <c r="AI2" s="126"/>
      <c r="AJ2" s="126" t="s">
        <v>480</v>
      </c>
      <c r="AK2" s="126"/>
      <c r="AL2" s="126" t="s">
        <v>512</v>
      </c>
      <c r="AM2" s="126"/>
      <c r="AN2" s="126" t="s">
        <v>491</v>
      </c>
      <c r="AO2" s="126" t="s">
        <v>513</v>
      </c>
      <c r="AP2" s="126" t="s">
        <v>514</v>
      </c>
      <c r="AQ2" s="126" t="s">
        <v>515</v>
      </c>
      <c r="AR2" s="126"/>
      <c r="AS2" s="126" t="s">
        <v>491</v>
      </c>
      <c r="AT2" s="126" t="s">
        <v>516</v>
      </c>
      <c r="AU2" s="126" t="s">
        <v>516</v>
      </c>
    </row>
    <row r="3" spans="1:47" hidden="1" x14ac:dyDescent="0.25">
      <c r="B3" s="89" t="s">
        <v>304</v>
      </c>
      <c r="C3" s="106" t="s">
        <v>305</v>
      </c>
      <c r="D3" s="89" t="s">
        <v>362</v>
      </c>
      <c r="E3" s="89" t="s">
        <v>306</v>
      </c>
      <c r="F3" s="89" t="s">
        <v>410</v>
      </c>
      <c r="G3" s="89" t="s">
        <v>476</v>
      </c>
      <c r="H3" s="89" t="s">
        <v>363</v>
      </c>
      <c r="I3" s="89" t="s">
        <v>307</v>
      </c>
      <c r="J3" s="89" t="s">
        <v>430</v>
      </c>
      <c r="K3" s="89" t="s">
        <v>308</v>
      </c>
      <c r="L3" s="89" t="s">
        <v>432</v>
      </c>
      <c r="M3" s="89" t="s">
        <v>309</v>
      </c>
      <c r="N3" s="89" t="s">
        <v>366</v>
      </c>
      <c r="O3" s="89" t="s">
        <v>310</v>
      </c>
      <c r="P3" s="89" t="s">
        <v>367</v>
      </c>
      <c r="Q3" s="89" t="s">
        <v>311</v>
      </c>
      <c r="R3" s="89" t="s">
        <v>436</v>
      </c>
      <c r="S3" s="89" t="s">
        <v>312</v>
      </c>
      <c r="T3" s="89" t="s">
        <v>438</v>
      </c>
      <c r="U3" s="89" t="s">
        <v>313</v>
      </c>
      <c r="V3" s="89" t="s">
        <v>314</v>
      </c>
      <c r="W3" s="89" t="s">
        <v>315</v>
      </c>
      <c r="X3" s="89" t="s">
        <v>414</v>
      </c>
      <c r="Y3" s="89" t="s">
        <v>316</v>
      </c>
      <c r="Z3" s="89" t="s">
        <v>416</v>
      </c>
      <c r="AA3" s="89" t="s">
        <v>317</v>
      </c>
      <c r="AB3" s="89" t="s">
        <v>418</v>
      </c>
      <c r="AC3" s="89" t="s">
        <v>318</v>
      </c>
      <c r="AD3" s="89" t="s">
        <v>420</v>
      </c>
      <c r="AE3" s="89" t="s">
        <v>319</v>
      </c>
      <c r="AF3" s="89" t="s">
        <v>422</v>
      </c>
      <c r="AG3" s="89" t="s">
        <v>320</v>
      </c>
      <c r="AH3" s="89" t="s">
        <v>444</v>
      </c>
      <c r="AI3" s="89" t="s">
        <v>321</v>
      </c>
      <c r="AJ3" s="89" t="s">
        <v>446</v>
      </c>
      <c r="AK3" s="89" t="s">
        <v>322</v>
      </c>
      <c r="AL3" s="89" t="s">
        <v>426</v>
      </c>
      <c r="AM3" s="89" t="s">
        <v>323</v>
      </c>
      <c r="AN3" s="89" t="s">
        <v>324</v>
      </c>
      <c r="AO3" s="89" t="s">
        <v>325</v>
      </c>
      <c r="AP3" s="89" t="s">
        <v>326</v>
      </c>
      <c r="AQ3" s="89" t="s">
        <v>424</v>
      </c>
      <c r="AR3" s="89" t="s">
        <v>327</v>
      </c>
      <c r="AS3" s="89" t="s">
        <v>328</v>
      </c>
      <c r="AT3" s="89" t="s">
        <v>329</v>
      </c>
      <c r="AU3" s="89" t="s">
        <v>330</v>
      </c>
    </row>
    <row r="4" spans="1:47" x14ac:dyDescent="0.25">
      <c r="B4" s="89" t="s">
        <v>708</v>
      </c>
      <c r="C4" s="150">
        <v>31415967125</v>
      </c>
      <c r="D4" s="89" t="s">
        <v>685</v>
      </c>
      <c r="E4" s="89">
        <f>IF(D4="univ. bacc. oec.",1,IF(D4="mag. oec.",2,IF(D4="univ. Spec. Oec.",3,IF(D4="mr.sc.",4,IF(D4="dr. sc.",5,IF(D4="ostalo",6,0))))))</f>
        <v>6</v>
      </c>
      <c r="F4" s="89" t="s">
        <v>470</v>
      </c>
      <c r="G4" s="89">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89" t="s">
        <v>686</v>
      </c>
      <c r="I4" s="89">
        <f>IF(H4="Žensko",1,IF(H4="Muško",2,0))</f>
        <v>2</v>
      </c>
      <c r="J4" s="89" t="s">
        <v>687</v>
      </c>
      <c r="K4" s="89">
        <f>IF(J4="do 35 godina",1,IF(J4="od 36 do 45 godina",2,IF(J4="od 46 - 55 godina",3,IF(J4="iznad 56 godina",4,0))))</f>
        <v>2</v>
      </c>
      <c r="L4" s="89" t="s">
        <v>688</v>
      </c>
      <c r="M4" s="89">
        <f>IF(L4="Domaće",1,IF(L4="Strano",2,0))</f>
        <v>2</v>
      </c>
      <c r="N4" s="89" t="s">
        <v>678</v>
      </c>
      <c r="O4" s="89">
        <f>IF(N4="DA",1,IF(N4="NE",2,0))</f>
        <v>2</v>
      </c>
      <c r="P4" s="89" t="s">
        <v>678</v>
      </c>
      <c r="Q4" s="89">
        <f>IF(P4="DA",1,IF(P4="NE",2,0))</f>
        <v>2</v>
      </c>
      <c r="R4" s="89" t="s">
        <v>678</v>
      </c>
      <c r="S4" s="89">
        <f>IF(R4="DA",1,IF(R4="NE",2,0))</f>
        <v>2</v>
      </c>
      <c r="T4" s="89" t="s">
        <v>678</v>
      </c>
      <c r="U4" s="89">
        <f>IF(T4="DA",1,IF(T4="NE",2,0))</f>
        <v>2</v>
      </c>
      <c r="V4" s="91">
        <v>1</v>
      </c>
      <c r="W4" s="91">
        <v>2</v>
      </c>
      <c r="X4" s="89" t="s">
        <v>678</v>
      </c>
      <c r="Y4" s="89">
        <f>IF(X4="DA",1,IF(X4="NE",2,0))</f>
        <v>2</v>
      </c>
      <c r="AA4" s="89">
        <f>IF(Z4="Poslovna",1,IF(Z4="Rodbinska",2,IF(Z4="Poslovna i rodbinska",3,IF(Z4="Ostala",4,5))))</f>
        <v>5</v>
      </c>
      <c r="AB4" s="89" t="s">
        <v>676</v>
      </c>
      <c r="AC4" s="89">
        <f>IF(AB4="DA",1,IF(AB4="NE",2,0))</f>
        <v>1</v>
      </c>
      <c r="AD4" s="89" t="s">
        <v>689</v>
      </c>
      <c r="AE4" s="89">
        <f>IF(AD4="Poslovna",1,IF(AD4="Rodbinska",2,IF(AD4="Poslovna i rodbinska",3,IF(AD4="Ostala",4,5))))</f>
        <v>1</v>
      </c>
      <c r="AF4" s="89" t="s">
        <v>676</v>
      </c>
      <c r="AG4" s="89">
        <f>IF(AF4="DA",1,IF(AF4="NE",2,0))</f>
        <v>1</v>
      </c>
      <c r="AH4" s="89" t="s">
        <v>676</v>
      </c>
      <c r="AI4" s="89">
        <f>IF(AH4="DA",1,IF(AH4="NE",2,0))</f>
        <v>1</v>
      </c>
      <c r="AJ4" s="89" t="s">
        <v>690</v>
      </c>
      <c r="AK4" s="89">
        <f>IF(AJ4="Revizijski odbor",1,IF(AJ4="Odbor za imenovanja",2,IF(AJ4="Odbor za nagrađivanja",3,IF(AJ4="Revizijski odbor i odbor za imenovanja",4,IF(AJ4="Revizijski odbor i odbor za nagrađivanja",5,IF(AJ4="Odbor za imenovanja i odbor za nagrađivanja",6,IF(AJ4="Ostalo",7,8)))))))</f>
        <v>4</v>
      </c>
      <c r="AL4" s="89" t="s">
        <v>678</v>
      </c>
      <c r="AM4" s="89">
        <f>IF(AL4="DA",1,IF(AL4="NE",2,0))</f>
        <v>2</v>
      </c>
      <c r="AN4" s="91"/>
      <c r="AO4" s="91"/>
      <c r="AP4" s="91"/>
      <c r="AQ4" s="89" t="s">
        <v>678</v>
      </c>
      <c r="AR4" s="89">
        <f>IF(AQ4="DA",1,IF(AQ4="NE",2,0))</f>
        <v>2</v>
      </c>
      <c r="AS4" s="91"/>
      <c r="AT4" s="91"/>
      <c r="AU4" s="91"/>
    </row>
    <row r="5" spans="1:47" x14ac:dyDescent="0.25">
      <c r="B5" s="89" t="s">
        <v>691</v>
      </c>
      <c r="C5" s="150">
        <v>50190689103</v>
      </c>
      <c r="D5" s="89" t="s">
        <v>692</v>
      </c>
      <c r="E5" s="89">
        <f t="shared" ref="E5:E8" si="0">IF(D5="univ. bacc. oec.",1,IF(D5="mag. oec.",2,IF(D5="univ. Spec. Oec.",3,IF(D5="mr.sc.",4,IF(D5="dr. sc.",5,IF(D5="ostalo",6,0))))))</f>
        <v>2</v>
      </c>
      <c r="F5" s="89" t="s">
        <v>470</v>
      </c>
      <c r="G5" s="89">
        <f t="shared" ref="G5:G8" si="1">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10</v>
      </c>
      <c r="H5" s="89" t="s">
        <v>686</v>
      </c>
      <c r="I5" s="89">
        <f t="shared" ref="I5:I8" si="2">IF(H5="Žensko",1,IF(H5="Muško",2,0))</f>
        <v>2</v>
      </c>
      <c r="J5" s="89" t="s">
        <v>693</v>
      </c>
      <c r="K5" s="89">
        <f t="shared" ref="K5:K8" si="3">IF(J5="do 35 godina",1,IF(J5="od 36 do 45 godina",2,IF(J5="od 46 - 55 godina",3,IF(J5="iznad 56 godina",4,0))))</f>
        <v>1</v>
      </c>
      <c r="L5" s="89" t="s">
        <v>688</v>
      </c>
      <c r="M5" s="89">
        <f t="shared" ref="M5:M8" si="4">IF(L5="Domaće",1,IF(L5="Strano",2,0))</f>
        <v>2</v>
      </c>
      <c r="N5" s="89" t="s">
        <v>678</v>
      </c>
      <c r="O5" s="89">
        <f t="shared" ref="O5:O8" si="5">IF(N5="DA",1,IF(N5="NE",2,0))</f>
        <v>2</v>
      </c>
      <c r="P5" s="89" t="s">
        <v>678</v>
      </c>
      <c r="Q5" s="89">
        <f t="shared" ref="Q5:Q8" si="6">IF(P5="DA",1,IF(P5="NE",2,0))</f>
        <v>2</v>
      </c>
      <c r="R5" s="89" t="s">
        <v>678</v>
      </c>
      <c r="S5" s="89">
        <f t="shared" ref="S5:S8" si="7">IF(R5="DA",1,IF(R5="NE",2,0))</f>
        <v>2</v>
      </c>
      <c r="T5" s="89" t="s">
        <v>678</v>
      </c>
      <c r="U5" s="89">
        <f t="shared" ref="U5:U8" si="8">IF(T5="DA",1,IF(T5="NE",2,0))</f>
        <v>2</v>
      </c>
      <c r="V5" s="91">
        <v>1</v>
      </c>
      <c r="W5" s="91">
        <v>2</v>
      </c>
      <c r="X5" s="89" t="s">
        <v>678</v>
      </c>
      <c r="Y5" s="89">
        <f t="shared" ref="Y5:Y8" si="9">IF(X5="DA",1,IF(X5="NE",2,0))</f>
        <v>2</v>
      </c>
      <c r="AA5" s="89">
        <f t="shared" ref="AA5:AA8" si="10">IF(Z5="Poslovna",1,IF(Z5="Rodbinska",2,IF(Z5="Poslovna i rodbinska",3,IF(Z5="Ostala",4,5))))</f>
        <v>5</v>
      </c>
      <c r="AB5" s="89" t="s">
        <v>676</v>
      </c>
      <c r="AC5" s="89">
        <f t="shared" ref="AC5:AC8" si="11">IF(AB5="DA",1,IF(AB5="NE",2,0))</f>
        <v>1</v>
      </c>
      <c r="AD5" s="89" t="s">
        <v>689</v>
      </c>
      <c r="AE5" s="89">
        <f t="shared" ref="AE5:AE8" si="12">IF(AD5="Poslovna",1,IF(AD5="Rodbinska",2,IF(AD5="Poslovna i rodbinska",3,IF(AD5="Ostala",4,5))))</f>
        <v>1</v>
      </c>
      <c r="AF5" s="89" t="s">
        <v>676</v>
      </c>
      <c r="AG5" s="89">
        <f t="shared" ref="AG5:AG8" si="13">IF(AF5="DA",1,IF(AF5="NE",2,0))</f>
        <v>1</v>
      </c>
      <c r="AH5" s="89" t="s">
        <v>676</v>
      </c>
      <c r="AI5" s="89">
        <f t="shared" ref="AI5:AI8" si="14">IF(AH5="DA",1,IF(AH5="NE",2,0))</f>
        <v>1</v>
      </c>
      <c r="AJ5" s="89" t="s">
        <v>707</v>
      </c>
      <c r="AK5" s="89">
        <f t="shared" ref="AK5:AK8" si="15">IF(AJ5="Revizijski odbor",1,IF(AJ5="Odbor za imenovanja",2,IF(AJ5="Odbor za nagrađivanja",3,IF(AJ5="Revizijski odbor i odbor za imenovanja",4,IF(AJ5="Revizijski odbor i odbor za nagrađivanja",5,IF(AJ5="Odbor za imenovanja i odbor za nagrađivanja",6,IF(AJ5="Ostalo",7,8)))))))</f>
        <v>6</v>
      </c>
      <c r="AL5" s="89" t="s">
        <v>678</v>
      </c>
      <c r="AM5" s="89">
        <f t="shared" ref="AM5:AM8" si="16">IF(AL5="DA",1,IF(AL5="NE",2,0))</f>
        <v>2</v>
      </c>
      <c r="AN5" s="91"/>
      <c r="AO5" s="91"/>
      <c r="AP5" s="91"/>
      <c r="AQ5" s="89" t="s">
        <v>678</v>
      </c>
      <c r="AR5" s="89">
        <f t="shared" ref="AR5:AR8" si="17">IF(AQ5="DA",1,IF(AQ5="NE",2,0))</f>
        <v>2</v>
      </c>
      <c r="AS5" s="91"/>
      <c r="AT5" s="91"/>
      <c r="AU5" s="91"/>
    </row>
    <row r="6" spans="1:47" x14ac:dyDescent="0.25">
      <c r="B6" s="89" t="s">
        <v>694</v>
      </c>
      <c r="C6" s="106" t="s">
        <v>695</v>
      </c>
      <c r="D6" s="89" t="s">
        <v>692</v>
      </c>
      <c r="E6" s="89">
        <f t="shared" si="0"/>
        <v>2</v>
      </c>
      <c r="F6" s="89" t="s">
        <v>470</v>
      </c>
      <c r="G6" s="89">
        <f t="shared" si="1"/>
        <v>10</v>
      </c>
      <c r="H6" s="89" t="s">
        <v>686</v>
      </c>
      <c r="I6" s="89">
        <f t="shared" si="2"/>
        <v>2</v>
      </c>
      <c r="J6" s="89" t="s">
        <v>683</v>
      </c>
      <c r="K6" s="89">
        <f t="shared" si="3"/>
        <v>3</v>
      </c>
      <c r="L6" s="89" t="s">
        <v>688</v>
      </c>
      <c r="M6" s="89">
        <f t="shared" si="4"/>
        <v>2</v>
      </c>
      <c r="N6" s="89" t="s">
        <v>678</v>
      </c>
      <c r="O6" s="89">
        <f t="shared" si="5"/>
        <v>2</v>
      </c>
      <c r="P6" s="89" t="s">
        <v>678</v>
      </c>
      <c r="Q6" s="89">
        <f t="shared" si="6"/>
        <v>2</v>
      </c>
      <c r="R6" s="89" t="s">
        <v>678</v>
      </c>
      <c r="S6" s="89">
        <f t="shared" si="7"/>
        <v>2</v>
      </c>
      <c r="T6" s="89" t="s">
        <v>678</v>
      </c>
      <c r="U6" s="89">
        <f t="shared" si="8"/>
        <v>2</v>
      </c>
      <c r="V6" s="91">
        <v>1</v>
      </c>
      <c r="W6" s="91">
        <v>3</v>
      </c>
      <c r="X6" s="89" t="s">
        <v>678</v>
      </c>
      <c r="Y6" s="89">
        <f t="shared" si="9"/>
        <v>2</v>
      </c>
      <c r="AA6" s="89">
        <f t="shared" si="10"/>
        <v>5</v>
      </c>
      <c r="AB6" s="89" t="s">
        <v>676</v>
      </c>
      <c r="AC6" s="89">
        <f t="shared" si="11"/>
        <v>1</v>
      </c>
      <c r="AD6" s="89" t="s">
        <v>689</v>
      </c>
      <c r="AE6" s="89">
        <f t="shared" si="12"/>
        <v>1</v>
      </c>
      <c r="AF6" s="89" t="s">
        <v>676</v>
      </c>
      <c r="AG6" s="89">
        <f t="shared" si="13"/>
        <v>1</v>
      </c>
      <c r="AH6" s="89" t="s">
        <v>676</v>
      </c>
      <c r="AI6" s="89">
        <f t="shared" si="14"/>
        <v>1</v>
      </c>
      <c r="AJ6" s="89" t="s">
        <v>690</v>
      </c>
      <c r="AK6" s="89">
        <f t="shared" si="15"/>
        <v>4</v>
      </c>
      <c r="AL6" s="89" t="s">
        <v>678</v>
      </c>
      <c r="AM6" s="89">
        <f t="shared" si="16"/>
        <v>2</v>
      </c>
      <c r="AN6" s="91"/>
      <c r="AO6" s="91"/>
      <c r="AP6" s="91"/>
      <c r="AQ6" s="89" t="s">
        <v>678</v>
      </c>
      <c r="AR6" s="89">
        <f t="shared" si="17"/>
        <v>2</v>
      </c>
      <c r="AS6" s="91"/>
      <c r="AT6" s="91"/>
      <c r="AU6" s="91"/>
    </row>
    <row r="7" spans="1:47" x14ac:dyDescent="0.25">
      <c r="B7" s="89" t="s">
        <v>696</v>
      </c>
      <c r="C7" s="106" t="s">
        <v>697</v>
      </c>
      <c r="D7" s="89" t="s">
        <v>685</v>
      </c>
      <c r="E7" s="89">
        <f t="shared" si="0"/>
        <v>6</v>
      </c>
      <c r="F7" s="89" t="s">
        <v>470</v>
      </c>
      <c r="G7" s="89">
        <f t="shared" si="1"/>
        <v>10</v>
      </c>
      <c r="H7" s="89" t="s">
        <v>686</v>
      </c>
      <c r="I7" s="89">
        <f t="shared" si="2"/>
        <v>2</v>
      </c>
      <c r="J7" s="89" t="s">
        <v>698</v>
      </c>
      <c r="K7" s="89">
        <f t="shared" si="3"/>
        <v>4</v>
      </c>
      <c r="L7" s="89" t="s">
        <v>688</v>
      </c>
      <c r="M7" s="89">
        <f t="shared" si="4"/>
        <v>2</v>
      </c>
      <c r="N7" s="89" t="s">
        <v>678</v>
      </c>
      <c r="O7" s="89">
        <f t="shared" si="5"/>
        <v>2</v>
      </c>
      <c r="P7" s="89" t="s">
        <v>678</v>
      </c>
      <c r="Q7" s="89">
        <f t="shared" si="6"/>
        <v>2</v>
      </c>
      <c r="R7" s="89" t="s">
        <v>678</v>
      </c>
      <c r="S7" s="89">
        <f t="shared" si="7"/>
        <v>2</v>
      </c>
      <c r="T7" s="89" t="s">
        <v>678</v>
      </c>
      <c r="U7" s="89">
        <f t="shared" si="8"/>
        <v>2</v>
      </c>
      <c r="V7" s="91">
        <v>1</v>
      </c>
      <c r="W7" s="91">
        <v>3</v>
      </c>
      <c r="X7" s="89" t="s">
        <v>678</v>
      </c>
      <c r="Y7" s="89">
        <f t="shared" si="9"/>
        <v>2</v>
      </c>
      <c r="AA7" s="89">
        <f t="shared" si="10"/>
        <v>5</v>
      </c>
      <c r="AB7" s="89" t="s">
        <v>676</v>
      </c>
      <c r="AC7" s="89">
        <f t="shared" si="11"/>
        <v>1</v>
      </c>
      <c r="AD7" s="89" t="s">
        <v>689</v>
      </c>
      <c r="AE7" s="89">
        <f t="shared" si="12"/>
        <v>1</v>
      </c>
      <c r="AF7" s="89" t="s">
        <v>676</v>
      </c>
      <c r="AG7" s="89">
        <f t="shared" si="13"/>
        <v>1</v>
      </c>
      <c r="AH7" s="89" t="s">
        <v>676</v>
      </c>
      <c r="AI7" s="89">
        <f t="shared" si="14"/>
        <v>1</v>
      </c>
      <c r="AJ7" s="89" t="s">
        <v>699</v>
      </c>
      <c r="AK7" s="89">
        <f t="shared" si="15"/>
        <v>1</v>
      </c>
      <c r="AL7" s="89" t="s">
        <v>678</v>
      </c>
      <c r="AM7" s="89">
        <f t="shared" si="16"/>
        <v>2</v>
      </c>
      <c r="AN7" s="91"/>
      <c r="AO7" s="91"/>
      <c r="AP7" s="91"/>
      <c r="AQ7" s="89" t="s">
        <v>676</v>
      </c>
      <c r="AR7" s="89">
        <f t="shared" si="17"/>
        <v>1</v>
      </c>
      <c r="AS7" s="91">
        <v>1</v>
      </c>
      <c r="AT7" s="91">
        <v>0</v>
      </c>
      <c r="AU7" s="91">
        <v>0</v>
      </c>
    </row>
    <row r="8" spans="1:47" x14ac:dyDescent="0.25">
      <c r="B8" s="89" t="s">
        <v>700</v>
      </c>
      <c r="C8" s="106" t="s">
        <v>701</v>
      </c>
      <c r="D8" s="89" t="s">
        <v>685</v>
      </c>
      <c r="E8" s="89">
        <f t="shared" si="0"/>
        <v>6</v>
      </c>
      <c r="F8" s="89" t="s">
        <v>465</v>
      </c>
      <c r="G8" s="89">
        <f t="shared" si="1"/>
        <v>5</v>
      </c>
      <c r="H8" s="89" t="s">
        <v>686</v>
      </c>
      <c r="I8" s="89">
        <f t="shared" si="2"/>
        <v>2</v>
      </c>
      <c r="J8" s="89" t="s">
        <v>683</v>
      </c>
      <c r="K8" s="89">
        <f t="shared" si="3"/>
        <v>3</v>
      </c>
      <c r="L8" s="89" t="s">
        <v>684</v>
      </c>
      <c r="M8" s="89">
        <f t="shared" si="4"/>
        <v>1</v>
      </c>
      <c r="N8" s="89" t="s">
        <v>676</v>
      </c>
      <c r="O8" s="89">
        <f t="shared" si="5"/>
        <v>1</v>
      </c>
      <c r="P8" s="89" t="s">
        <v>678</v>
      </c>
      <c r="Q8" s="89">
        <f t="shared" si="6"/>
        <v>2</v>
      </c>
      <c r="R8" s="89" t="s">
        <v>678</v>
      </c>
      <c r="S8" s="89">
        <f t="shared" si="7"/>
        <v>2</v>
      </c>
      <c r="T8" s="89" t="s">
        <v>676</v>
      </c>
      <c r="U8" s="89">
        <f t="shared" si="8"/>
        <v>1</v>
      </c>
      <c r="V8" s="91">
        <v>1</v>
      </c>
      <c r="W8" s="91">
        <v>1</v>
      </c>
      <c r="X8" s="89" t="s">
        <v>678</v>
      </c>
      <c r="Y8" s="89">
        <f t="shared" si="9"/>
        <v>2</v>
      </c>
      <c r="AA8" s="89">
        <f t="shared" si="10"/>
        <v>5</v>
      </c>
      <c r="AB8" s="89" t="s">
        <v>678</v>
      </c>
      <c r="AC8" s="89">
        <f t="shared" si="11"/>
        <v>2</v>
      </c>
      <c r="AE8" s="89">
        <f t="shared" si="12"/>
        <v>5</v>
      </c>
      <c r="AF8" s="89" t="s">
        <v>676</v>
      </c>
      <c r="AG8" s="89">
        <f t="shared" si="13"/>
        <v>1</v>
      </c>
      <c r="AH8" s="89" t="s">
        <v>678</v>
      </c>
      <c r="AI8" s="89">
        <f t="shared" si="14"/>
        <v>2</v>
      </c>
      <c r="AK8" s="89">
        <f t="shared" si="15"/>
        <v>8</v>
      </c>
      <c r="AL8" s="89" t="s">
        <v>678</v>
      </c>
      <c r="AM8" s="89">
        <f t="shared" si="16"/>
        <v>2</v>
      </c>
      <c r="AN8" s="91"/>
      <c r="AO8" s="91"/>
      <c r="AP8" s="91"/>
      <c r="AQ8" s="89" t="s">
        <v>678</v>
      </c>
      <c r="AR8" s="89">
        <f t="shared" si="17"/>
        <v>2</v>
      </c>
      <c r="AS8" s="91"/>
      <c r="AT8" s="91"/>
      <c r="AU8" s="91"/>
    </row>
    <row r="10" spans="1:47" x14ac:dyDescent="0.25">
      <c r="G10" s="108"/>
    </row>
    <row r="11" spans="1:47" x14ac:dyDescent="0.25">
      <c r="G11" s="108"/>
    </row>
    <row r="12" spans="1:47" x14ac:dyDescent="0.25">
      <c r="G12" s="108"/>
    </row>
    <row r="13" spans="1:47" x14ac:dyDescent="0.25">
      <c r="G13" s="108"/>
    </row>
    <row r="14" spans="1:47" x14ac:dyDescent="0.25">
      <c r="G14" s="108"/>
    </row>
    <row r="15" spans="1:47" x14ac:dyDescent="0.25">
      <c r="G15" s="108"/>
    </row>
    <row r="16" spans="1:47" x14ac:dyDescent="0.25">
      <c r="G16" s="108"/>
    </row>
    <row r="17" spans="7:7" x14ac:dyDescent="0.25">
      <c r="G17" s="108"/>
    </row>
    <row r="18" spans="7:7" x14ac:dyDescent="0.25">
      <c r="G18" s="108"/>
    </row>
    <row r="19" spans="7:7" x14ac:dyDescent="0.25">
      <c r="G19" s="108"/>
    </row>
    <row r="20" spans="7:7" x14ac:dyDescent="0.25">
      <c r="G20" s="108"/>
    </row>
    <row r="21" spans="7:7" x14ac:dyDescent="0.25">
      <c r="G21" s="108"/>
    </row>
    <row r="22" spans="7:7" x14ac:dyDescent="0.25">
      <c r="G22" s="128"/>
    </row>
    <row r="110" spans="6:6" x14ac:dyDescent="0.25">
      <c r="F110" s="114" t="s">
        <v>461</v>
      </c>
    </row>
    <row r="111" spans="6:6" x14ac:dyDescent="0.25">
      <c r="F111" s="114" t="s">
        <v>462</v>
      </c>
    </row>
    <row r="112" spans="6:6" x14ac:dyDescent="0.25">
      <c r="F112" s="114" t="s">
        <v>463</v>
      </c>
    </row>
    <row r="113" spans="6:6" x14ac:dyDescent="0.25">
      <c r="F113" s="114" t="s">
        <v>464</v>
      </c>
    </row>
    <row r="114" spans="6:6" x14ac:dyDescent="0.25">
      <c r="F114" s="114" t="s">
        <v>465</v>
      </c>
    </row>
    <row r="115" spans="6:6" x14ac:dyDescent="0.25">
      <c r="F115" s="114" t="s">
        <v>466</v>
      </c>
    </row>
    <row r="116" spans="6:6" x14ac:dyDescent="0.25">
      <c r="F116" s="114" t="s">
        <v>467</v>
      </c>
    </row>
    <row r="117" spans="6:6" x14ac:dyDescent="0.25">
      <c r="F117" s="114" t="s">
        <v>468</v>
      </c>
    </row>
    <row r="118" spans="6:6" x14ac:dyDescent="0.25">
      <c r="F118" s="114" t="s">
        <v>469</v>
      </c>
    </row>
    <row r="119" spans="6:6" x14ac:dyDescent="0.25">
      <c r="F119" s="114" t="s">
        <v>470</v>
      </c>
    </row>
    <row r="120" spans="6:6" x14ac:dyDescent="0.25">
      <c r="F120" s="114" t="s">
        <v>471</v>
      </c>
    </row>
    <row r="121" spans="6:6" x14ac:dyDescent="0.25">
      <c r="F121" s="114" t="s">
        <v>472</v>
      </c>
    </row>
    <row r="122" spans="6:6" x14ac:dyDescent="0.25">
      <c r="F122" s="115" t="s">
        <v>473</v>
      </c>
    </row>
  </sheetData>
  <sheetProtection algorithmName="SHA-512" hashValue="74Sp9/HRQB8l2k32G0ckLRw+a5J+efxUL3zCxuRU5kFrNONi4bAdChGx8Psirb9ww2X8+tI1N+8gJS/leHlo5Q==" saltValue="pVSwdxaFvZcBcAhR2ZjJ2A==" spinCount="100000" sheet="1" objects="1" scenarios="1" insertRows="0" deleteRows="0"/>
  <dataValidations count="8">
    <dataValidation type="list" allowBlank="1" showInputMessage="1" showErrorMessage="1" sqref="D4:D8" xr:uid="{00000000-0002-0000-0400-000000000000}">
      <formula1>"univ. bacc. oec.,mag. oec.,univ. spec. oec., mr.sc.,dr. sc.,ostalo"</formula1>
    </dataValidation>
    <dataValidation type="list" allowBlank="1" showInputMessage="1" showErrorMessage="1" sqref="H4:H8" xr:uid="{00000000-0002-0000-0400-000001000000}">
      <formula1>"Žensko,Muško"</formula1>
    </dataValidation>
    <dataValidation type="list" allowBlank="1" showInputMessage="1" showErrorMessage="1" sqref="J4:J8" xr:uid="{00000000-0002-0000-0400-000002000000}">
      <formula1>"do 35 godina,od 36 do 45 godina,od 46 - 55 godina,iznad 56 godina"</formula1>
    </dataValidation>
    <dataValidation type="list" allowBlank="1" showInputMessage="1" showErrorMessage="1" sqref="L4:L8" xr:uid="{00000000-0002-0000-0400-000003000000}">
      <formula1>"Domaće,Strano"</formula1>
    </dataValidation>
    <dataValidation type="list" allowBlank="1" showInputMessage="1" showErrorMessage="1" sqref="AQ4:AQ8 N4:N8 P4:P8 R4:R8 T4:T8 X4:X8 AB4:AB8 AF4:AF8 AH4:AH8 AL4:AL8" xr:uid="{00000000-0002-0000-0400-000004000000}">
      <formula1>"DA,NE"</formula1>
    </dataValidation>
    <dataValidation type="list" allowBlank="1" showInputMessage="1" showErrorMessage="1" sqref="AD4:AD8 Z4:Z8" xr:uid="{00000000-0002-0000-0400-000005000000}">
      <formula1>"Poslovna,Rodbinska,Poslovna i rodbinska,Ostala"</formula1>
    </dataValidation>
    <dataValidation type="list" allowBlank="1" showInputMessage="1" showErrorMessage="1" sqref="AJ4:AJ8"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8" xr:uid="{00000000-0002-0000-0400-000007000000}">
      <formula1>$F$110:$F$122</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6"/>
  <sheetViews>
    <sheetView showGridLines="0" zoomScaleNormal="100" workbookViewId="0">
      <selection activeCell="A2" sqref="A2"/>
    </sheetView>
  </sheetViews>
  <sheetFormatPr defaultRowHeight="12" x14ac:dyDescent="0.25"/>
  <cols>
    <col min="1" max="1" width="31" style="11" customWidth="1"/>
    <col min="2" max="2" width="23.7109375" style="11" customWidth="1"/>
    <col min="3" max="3" width="10.7109375" style="11" hidden="1" customWidth="1"/>
    <col min="4" max="4" width="56.85546875" style="11" customWidth="1"/>
    <col min="5" max="16384" width="9.140625" style="11"/>
  </cols>
  <sheetData>
    <row r="1" spans="1:4" ht="27" customHeight="1" x14ac:dyDescent="0.25">
      <c r="A1" s="1" t="s">
        <v>0</v>
      </c>
      <c r="B1" s="1" t="s">
        <v>1</v>
      </c>
      <c r="C1" s="1" t="s">
        <v>303</v>
      </c>
      <c r="D1" s="1" t="s">
        <v>413</v>
      </c>
    </row>
    <row r="2" spans="1:4" ht="60" x14ac:dyDescent="0.25">
      <c r="A2" s="30" t="s">
        <v>81</v>
      </c>
      <c r="B2" s="76" t="s">
        <v>676</v>
      </c>
      <c r="C2" s="53">
        <f>IF(B2="DA",1,IF(B2="NE",2,0))</f>
        <v>1</v>
      </c>
      <c r="D2" s="6" t="s">
        <v>561</v>
      </c>
    </row>
    <row r="3" spans="1:4" ht="48" x14ac:dyDescent="0.25">
      <c r="A3" s="34" t="s">
        <v>82</v>
      </c>
      <c r="B3" s="101">
        <v>3</v>
      </c>
      <c r="C3" s="53"/>
      <c r="D3" s="6" t="s">
        <v>491</v>
      </c>
    </row>
    <row r="4" spans="1:4" ht="72" x14ac:dyDescent="0.25">
      <c r="A4" s="34" t="s">
        <v>83</v>
      </c>
      <c r="B4" s="101">
        <v>3</v>
      </c>
      <c r="C4" s="53"/>
      <c r="D4" s="6" t="s">
        <v>562</v>
      </c>
    </row>
    <row r="5" spans="1:4" ht="60" x14ac:dyDescent="0.25">
      <c r="A5" s="34" t="s">
        <v>84</v>
      </c>
      <c r="B5" s="101">
        <v>0</v>
      </c>
      <c r="C5" s="53"/>
      <c r="D5" s="6" t="s">
        <v>563</v>
      </c>
    </row>
    <row r="6" spans="1:4" ht="84" x14ac:dyDescent="0.25">
      <c r="A6" s="30" t="s">
        <v>85</v>
      </c>
      <c r="B6" s="76" t="s">
        <v>678</v>
      </c>
      <c r="C6" s="53">
        <f>IF(B6="DA",1,IF(B6="NE",2,3))</f>
        <v>2</v>
      </c>
      <c r="D6" s="6" t="s">
        <v>564</v>
      </c>
    </row>
    <row r="7" spans="1:4" ht="35.25" customHeight="1" x14ac:dyDescent="0.25">
      <c r="A7" s="30" t="s">
        <v>86</v>
      </c>
      <c r="B7" s="72"/>
      <c r="C7" s="53">
        <f>IF(B7="Vlastite Internet stranice",1,IF(B7="ZSE",2,IF(B7="SRPI",3,IF(B7="Vlastite Internet stranice i ZSE",4,IF(B7="Vlastite Internet stranice, ZSE i SRPI",5,IF(B7="Vlastite Internet stranice i SRPI",6,IF(B7="ZSE i SRPI",7,IF(B7="Nije javno objavljeno",8,IF(B7="Ostalo",9,10)))))))))</f>
        <v>10</v>
      </c>
      <c r="D7" s="6" t="s">
        <v>480</v>
      </c>
    </row>
    <row r="8" spans="1:4" ht="48" x14ac:dyDescent="0.25">
      <c r="A8" s="30" t="s">
        <v>87</v>
      </c>
      <c r="B8" s="76" t="s">
        <v>676</v>
      </c>
      <c r="C8" s="53">
        <f>IF(B8="DA",1,IF(B8="NE",2,3))</f>
        <v>1</v>
      </c>
      <c r="D8" s="6" t="s">
        <v>565</v>
      </c>
    </row>
    <row r="9" spans="1:4" ht="72" x14ac:dyDescent="0.25">
      <c r="A9" s="48" t="s">
        <v>88</v>
      </c>
      <c r="B9" s="101">
        <v>3</v>
      </c>
      <c r="C9" s="53"/>
      <c r="D9" s="6" t="s">
        <v>664</v>
      </c>
    </row>
    <row r="10" spans="1:4" ht="72" x14ac:dyDescent="0.25">
      <c r="A10" s="48" t="s">
        <v>89</v>
      </c>
      <c r="B10" s="101">
        <v>3</v>
      </c>
      <c r="C10" s="53"/>
      <c r="D10" s="6" t="s">
        <v>566</v>
      </c>
    </row>
    <row r="11" spans="1:4" ht="78.75" customHeight="1" x14ac:dyDescent="0.25">
      <c r="A11" s="30" t="s">
        <v>90</v>
      </c>
      <c r="B11" s="76" t="s">
        <v>676</v>
      </c>
      <c r="C11" s="53">
        <f>IF(B11="DA",1,IF(B11="NE",2,3))</f>
        <v>1</v>
      </c>
      <c r="D11" s="6" t="s">
        <v>567</v>
      </c>
    </row>
    <row r="12" spans="1:4" ht="30" customHeight="1" x14ac:dyDescent="0.25">
      <c r="A12" s="30" t="s">
        <v>91</v>
      </c>
      <c r="B12" s="76" t="s">
        <v>676</v>
      </c>
      <c r="C12" s="53">
        <f>IF(B12="DA",1,IF(B12="NE",2,3))</f>
        <v>1</v>
      </c>
      <c r="D12" s="6" t="s">
        <v>618</v>
      </c>
    </row>
    <row r="13" spans="1:4" s="25" customFormat="1" ht="60" x14ac:dyDescent="0.25">
      <c r="A13" s="30" t="s">
        <v>92</v>
      </c>
      <c r="B13" s="76" t="s">
        <v>676</v>
      </c>
      <c r="C13" s="53">
        <f>IF(B13="DA",1,IF(B13="NE",2,0))</f>
        <v>1</v>
      </c>
      <c r="D13" s="6" t="s">
        <v>568</v>
      </c>
    </row>
    <row r="14" spans="1:4" ht="48" x14ac:dyDescent="0.25">
      <c r="A14" s="34" t="s">
        <v>93</v>
      </c>
      <c r="B14" s="101">
        <v>3</v>
      </c>
      <c r="C14" s="53"/>
      <c r="D14" s="6" t="s">
        <v>491</v>
      </c>
    </row>
    <row r="15" spans="1:4" ht="72" x14ac:dyDescent="0.25">
      <c r="A15" s="48" t="s">
        <v>94</v>
      </c>
      <c r="B15" s="101">
        <v>3</v>
      </c>
      <c r="C15" s="53"/>
      <c r="D15" s="6" t="s">
        <v>569</v>
      </c>
    </row>
    <row r="16" spans="1:4" ht="72" x14ac:dyDescent="0.25">
      <c r="A16" s="48" t="s">
        <v>95</v>
      </c>
      <c r="B16" s="101">
        <v>0</v>
      </c>
      <c r="C16" s="53"/>
      <c r="D16" s="6" t="s">
        <v>569</v>
      </c>
    </row>
    <row r="17" spans="1:4" ht="84" x14ac:dyDescent="0.25">
      <c r="A17" s="30" t="s">
        <v>96</v>
      </c>
      <c r="B17" s="76" t="s">
        <v>678</v>
      </c>
      <c r="C17" s="53">
        <f>IF(B17="DA",1,IF(B17="NE",2,3))</f>
        <v>2</v>
      </c>
      <c r="D17" s="6" t="s">
        <v>570</v>
      </c>
    </row>
    <row r="18" spans="1:4" s="25" customFormat="1" ht="31.5" customHeight="1" x14ac:dyDescent="0.25">
      <c r="A18" s="30" t="s">
        <v>97</v>
      </c>
      <c r="B18" s="76"/>
      <c r="C18" s="53">
        <f>IF(B18="Vlastite Internet stranice",1,IF(B18="ZSE",2,IF(B18="SRPI",3,IF(B18="Vlastite Internet stranice i ZSE",4,IF(B18="Vlastite Internet stranice, ZSE i SRPI",5,IF(B18="Vlastite Internet stranice i SRPI",6,IF(B18="ZSE i SRPI",7,IF(B18="Nije javno objavljeno",8,IF(B18="Ostalo",9,10)))))))))</f>
        <v>10</v>
      </c>
      <c r="D18" s="6" t="s">
        <v>480</v>
      </c>
    </row>
    <row r="19" spans="1:4" s="25" customFormat="1" ht="48" x14ac:dyDescent="0.25">
      <c r="A19" s="30" t="s">
        <v>98</v>
      </c>
      <c r="B19" s="76" t="s">
        <v>678</v>
      </c>
      <c r="C19" s="53">
        <f>IF(B19="DA",1,IF(B19="NE",2,3))</f>
        <v>2</v>
      </c>
      <c r="D19" s="6" t="s">
        <v>571</v>
      </c>
    </row>
    <row r="20" spans="1:4" s="25" customFormat="1" ht="72" x14ac:dyDescent="0.25">
      <c r="A20" s="48" t="s">
        <v>99</v>
      </c>
      <c r="B20" s="101"/>
      <c r="C20" s="53"/>
      <c r="D20" s="6" t="s">
        <v>665</v>
      </c>
    </row>
    <row r="21" spans="1:4" ht="72" x14ac:dyDescent="0.25">
      <c r="A21" s="48" t="s">
        <v>100</v>
      </c>
      <c r="B21" s="101"/>
      <c r="C21" s="53"/>
      <c r="D21" s="6" t="s">
        <v>572</v>
      </c>
    </row>
    <row r="22" spans="1:4" s="25" customFormat="1" ht="48" x14ac:dyDescent="0.25">
      <c r="A22" s="50" t="s">
        <v>101</v>
      </c>
      <c r="B22" s="76" t="s">
        <v>678</v>
      </c>
      <c r="C22" s="53">
        <f>IF(B22="DA",1,IF(B22="NE",2,3))</f>
        <v>2</v>
      </c>
      <c r="D22" s="6" t="s">
        <v>573</v>
      </c>
    </row>
    <row r="23" spans="1:4" s="25" customFormat="1" ht="29.25" customHeight="1" x14ac:dyDescent="0.25">
      <c r="A23" s="50" t="s">
        <v>102</v>
      </c>
      <c r="B23" s="76"/>
      <c r="C23" s="53">
        <f>IF(B23="DA",1,IF(B23="NE",2,3))</f>
        <v>3</v>
      </c>
      <c r="D23" s="6" t="s">
        <v>480</v>
      </c>
    </row>
    <row r="24" spans="1:4" s="25" customFormat="1" ht="60" x14ac:dyDescent="0.25">
      <c r="A24" s="50" t="s">
        <v>103</v>
      </c>
      <c r="B24" s="76" t="s">
        <v>676</v>
      </c>
      <c r="C24" s="54">
        <f>IF(B24="DA",1,IF(B24="NE",2,0))</f>
        <v>1</v>
      </c>
      <c r="D24" s="6" t="s">
        <v>574</v>
      </c>
    </row>
    <row r="25" spans="1:4" ht="48" x14ac:dyDescent="0.25">
      <c r="A25" s="34" t="s">
        <v>104</v>
      </c>
      <c r="B25" s="101">
        <v>3</v>
      </c>
      <c r="C25" s="54"/>
      <c r="D25" s="12" t="s">
        <v>491</v>
      </c>
    </row>
    <row r="26" spans="1:4" s="16" customFormat="1" ht="72" x14ac:dyDescent="0.25">
      <c r="A26" s="46" t="s">
        <v>105</v>
      </c>
      <c r="B26" s="84">
        <v>3</v>
      </c>
      <c r="C26" s="54"/>
      <c r="D26" s="12" t="s">
        <v>575</v>
      </c>
    </row>
    <row r="27" spans="1:4" ht="72" x14ac:dyDescent="0.25">
      <c r="A27" s="34" t="s">
        <v>106</v>
      </c>
      <c r="B27" s="101">
        <v>0</v>
      </c>
      <c r="C27" s="54"/>
      <c r="D27" s="12" t="s">
        <v>575</v>
      </c>
    </row>
    <row r="28" spans="1:4" ht="84" x14ac:dyDescent="0.25">
      <c r="A28" s="30" t="s">
        <v>107</v>
      </c>
      <c r="B28" s="76" t="s">
        <v>678</v>
      </c>
      <c r="C28" s="54">
        <f>IF(B28="DA",1,IF(B28="NE",2,3))</f>
        <v>2</v>
      </c>
      <c r="D28" s="12" t="s">
        <v>576</v>
      </c>
    </row>
    <row r="29" spans="1:4" ht="36" x14ac:dyDescent="0.25">
      <c r="A29" s="30" t="s">
        <v>108</v>
      </c>
      <c r="B29" s="72"/>
      <c r="C29" s="54">
        <f>IF(B29="Vlastite Internet stranice",1,IF(B29="ZSE",2,IF(B29="SRPI",3,IF(B29="Vlastite Internet stranice i ZSE",4,IF(B29="Vlastite Internet stranice, ZSE i SRPI",5,IF(B29="Vlastite Internet stranice i SRPI",6,IF(B29="ZSE i SRPI",7,IF(B29="Nije javno objavljeno",8,IF(B29="Ostalo",9,10)))))))))</f>
        <v>10</v>
      </c>
      <c r="D29" s="6" t="s">
        <v>480</v>
      </c>
    </row>
    <row r="30" spans="1:4" s="25" customFormat="1" ht="48" x14ac:dyDescent="0.25">
      <c r="A30" s="30" t="s">
        <v>109</v>
      </c>
      <c r="B30" s="72" t="s">
        <v>678</v>
      </c>
      <c r="C30" s="54">
        <f>IF(B30="DA",1,IF(B30="NE",2,3))</f>
        <v>2</v>
      </c>
      <c r="D30" s="12" t="s">
        <v>577</v>
      </c>
    </row>
    <row r="31" spans="1:4" ht="48" x14ac:dyDescent="0.25">
      <c r="A31" s="34" t="s">
        <v>110</v>
      </c>
      <c r="B31" s="101"/>
      <c r="C31" s="54"/>
      <c r="D31" s="12" t="s">
        <v>491</v>
      </c>
    </row>
    <row r="32" spans="1:4" s="16" customFormat="1" ht="72" x14ac:dyDescent="0.25">
      <c r="A32" s="46" t="s">
        <v>111</v>
      </c>
      <c r="B32" s="84"/>
      <c r="C32" s="54"/>
      <c r="D32" s="12" t="s">
        <v>578</v>
      </c>
    </row>
    <row r="33" spans="1:5" ht="30" customHeight="1" x14ac:dyDescent="0.25">
      <c r="A33" s="30" t="s">
        <v>112</v>
      </c>
      <c r="B33" s="76" t="s">
        <v>678</v>
      </c>
      <c r="C33" s="54">
        <f>IF(B33="DA",1,IF(B33="NE",2,0))</f>
        <v>2</v>
      </c>
      <c r="D33" s="12" t="s">
        <v>549</v>
      </c>
    </row>
    <row r="34" spans="1:5" s="16" customFormat="1" ht="60" x14ac:dyDescent="0.25">
      <c r="A34" s="46" t="s">
        <v>113</v>
      </c>
      <c r="B34" s="102">
        <v>0</v>
      </c>
      <c r="C34" s="54"/>
      <c r="D34" s="12" t="s">
        <v>624</v>
      </c>
      <c r="E34" s="100"/>
    </row>
    <row r="35" spans="1:5" ht="60" x14ac:dyDescent="0.25">
      <c r="A35" s="34" t="s">
        <v>114</v>
      </c>
      <c r="B35" s="72">
        <v>0</v>
      </c>
      <c r="C35" s="54"/>
      <c r="D35" s="12" t="s">
        <v>624</v>
      </c>
      <c r="E35" s="100"/>
    </row>
    <row r="36" spans="1:5" ht="36" x14ac:dyDescent="0.25">
      <c r="A36" s="30" t="s">
        <v>115</v>
      </c>
      <c r="B36" s="76" t="s">
        <v>678</v>
      </c>
      <c r="C36" s="54">
        <f>IF(B36="DA",1,IF(B36="NE",2,3))</f>
        <v>2</v>
      </c>
      <c r="D36" s="12" t="s">
        <v>549</v>
      </c>
    </row>
  </sheetData>
  <sheetProtection algorithmName="SHA-512" hashValue="eljP2AhgsaPaKPtPxhP+PCEmyRdQUbotr5YV2JT+AL9RyFEW8IfAaRjmUek90dRbbJMp2GlX4tOrzUHUQzjwuw==" saltValue="cI/pgCGswfVAcZ2jx8EuUA==" spinCount="100000" sheet="1" objects="1" scenarios="1"/>
  <conditionalFormatting sqref="A3:D12">
    <cfRule type="expression" dxfId="121" priority="12">
      <formula>$B$2="NE"</formula>
    </cfRule>
  </conditionalFormatting>
  <conditionalFormatting sqref="A7:D7">
    <cfRule type="expression" dxfId="120" priority="11">
      <formula>$B$6="NE"</formula>
    </cfRule>
  </conditionalFormatting>
  <conditionalFormatting sqref="A9:D10">
    <cfRule type="expression" dxfId="119" priority="10">
      <formula>$B$8="NE"</formula>
    </cfRule>
  </conditionalFormatting>
  <conditionalFormatting sqref="A12:D12">
    <cfRule type="expression" dxfId="118" priority="9">
      <formula>$B$11="NE"</formula>
    </cfRule>
  </conditionalFormatting>
  <conditionalFormatting sqref="A14:D23">
    <cfRule type="expression" dxfId="117" priority="8">
      <formula>$B$13="NE"</formula>
    </cfRule>
  </conditionalFormatting>
  <conditionalFormatting sqref="A18:D18">
    <cfRule type="expression" dxfId="116" priority="7">
      <formula>$B$17="NE"</formula>
    </cfRule>
  </conditionalFormatting>
  <conditionalFormatting sqref="A20:D21">
    <cfRule type="expression" dxfId="115" priority="6">
      <formula>$B$19="NE"</formula>
    </cfRule>
  </conditionalFormatting>
  <conditionalFormatting sqref="A23:D23">
    <cfRule type="expression" dxfId="114" priority="5">
      <formula>$B$22="NE"</formula>
    </cfRule>
  </conditionalFormatting>
  <conditionalFormatting sqref="A25:D32">
    <cfRule type="expression" dxfId="113" priority="4">
      <formula>$B$24="NE"</formula>
    </cfRule>
  </conditionalFormatting>
  <conditionalFormatting sqref="A29:D29">
    <cfRule type="expression" dxfId="112" priority="3">
      <formula>$B$28="NE"</formula>
    </cfRule>
  </conditionalFormatting>
  <conditionalFormatting sqref="A31:D32">
    <cfRule type="expression" dxfId="111" priority="2">
      <formula>$B$30="NE"</formula>
    </cfRule>
  </conditionalFormatting>
  <dataValidations count="9">
    <dataValidation type="list" allowBlank="1" showInputMessage="1" showErrorMessage="1" sqref="B18 B7 B29"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6 B17 B19 B36 B28 B30 B33 B8 B22:B24 B11:B13"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32" xr:uid="{00000000-0002-0000-0500-000002000000}">
      <formula1>B10&lt;=B9</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5:B16" xr:uid="{00000000-0002-0000-0500-000003000000}">
      <formula1>B15&lt;=B14</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1" xr:uid="{00000000-0002-0000-0500-000005000000}">
      <formula1>B21&lt;=B20</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6:B27" xr:uid="{00000000-0002-0000-0500-000006000000}">
      <formula1>B26&lt;=B25</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4" xr:uid="{00000000-0002-0000-0500-000007000000}">
      <formula1>B34&lt;=(B25+B14+B3)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xr:uid="{00000000-0002-0000-0500-000008000000}">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workbookViewId="0">
      <selection activeCell="A2" sqref="A2"/>
    </sheetView>
  </sheetViews>
  <sheetFormatPr defaultRowHeight="15" x14ac:dyDescent="0.25"/>
  <cols>
    <col min="1" max="1" width="33.42578125" style="17" customWidth="1"/>
    <col min="2" max="2" width="22" style="17" customWidth="1"/>
    <col min="3" max="3" width="10.7109375" style="17" hidden="1" customWidth="1"/>
    <col min="4" max="4" width="51" style="17" customWidth="1"/>
    <col min="5" max="16384" width="9.140625" style="17"/>
  </cols>
  <sheetData>
    <row r="1" spans="1:4" ht="27" customHeight="1" x14ac:dyDescent="0.25">
      <c r="A1" s="7" t="s">
        <v>0</v>
      </c>
      <c r="B1" s="7" t="s">
        <v>1</v>
      </c>
      <c r="C1" s="7" t="s">
        <v>303</v>
      </c>
      <c r="D1" s="7" t="s">
        <v>413</v>
      </c>
    </row>
    <row r="2" spans="1:4" ht="48" x14ac:dyDescent="0.25">
      <c r="A2" s="36" t="s">
        <v>167</v>
      </c>
      <c r="B2" s="93" t="s">
        <v>676</v>
      </c>
      <c r="C2" s="55">
        <f>IF(B2="DA",1,IF(B2="NE",2,0))</f>
        <v>1</v>
      </c>
      <c r="D2" s="8" t="s">
        <v>517</v>
      </c>
    </row>
    <row r="3" spans="1:4" ht="96" x14ac:dyDescent="0.25">
      <c r="A3" s="36" t="s">
        <v>168</v>
      </c>
      <c r="B3" s="94">
        <v>0</v>
      </c>
      <c r="C3" s="55"/>
      <c r="D3" s="10" t="s">
        <v>615</v>
      </c>
    </row>
    <row r="4" spans="1:4" s="18" customFormat="1" ht="72" x14ac:dyDescent="0.25">
      <c r="A4" s="38" t="s">
        <v>169</v>
      </c>
      <c r="B4" s="95"/>
      <c r="C4" s="55"/>
      <c r="D4" s="8" t="s">
        <v>518</v>
      </c>
    </row>
    <row r="5" spans="1:4" ht="60" x14ac:dyDescent="0.25">
      <c r="A5" s="37" t="s">
        <v>170</v>
      </c>
      <c r="B5" s="96" t="s">
        <v>676</v>
      </c>
      <c r="C5" s="55">
        <f>IF(B5="DA",1,IF(B5="NE",2,0))</f>
        <v>1</v>
      </c>
      <c r="D5" s="10" t="s">
        <v>519</v>
      </c>
    </row>
    <row r="6" spans="1:4" ht="32.25" customHeight="1" x14ac:dyDescent="0.25">
      <c r="A6" s="37" t="s">
        <v>171</v>
      </c>
      <c r="B6" s="96" t="s">
        <v>678</v>
      </c>
      <c r="C6" s="55">
        <f>IF(B6="DA",1,IF(B6="NE",2,3))</f>
        <v>2</v>
      </c>
      <c r="D6" s="10" t="s">
        <v>480</v>
      </c>
    </row>
    <row r="7" spans="1:4" ht="48" x14ac:dyDescent="0.25">
      <c r="A7" s="36" t="s">
        <v>172</v>
      </c>
      <c r="B7" s="93" t="s">
        <v>676</v>
      </c>
      <c r="C7" s="55">
        <f>IF(B7="DA",1,IF(B7="NE",2,0))</f>
        <v>1</v>
      </c>
      <c r="D7" s="8" t="s">
        <v>614</v>
      </c>
    </row>
    <row r="8" spans="1:4" ht="108" x14ac:dyDescent="0.25">
      <c r="A8" s="36" t="s">
        <v>173</v>
      </c>
      <c r="B8" s="94">
        <v>6</v>
      </c>
      <c r="C8" s="56"/>
      <c r="D8" s="10" t="s">
        <v>666</v>
      </c>
    </row>
    <row r="9" spans="1:4" ht="72" x14ac:dyDescent="0.25">
      <c r="A9" s="35" t="s">
        <v>174</v>
      </c>
      <c r="B9" s="94">
        <v>5</v>
      </c>
      <c r="C9" s="55"/>
      <c r="D9" s="8" t="s">
        <v>520</v>
      </c>
    </row>
    <row r="10" spans="1:4" ht="89.25" customHeight="1" x14ac:dyDescent="0.25">
      <c r="A10" s="36" t="s">
        <v>175</v>
      </c>
      <c r="B10" s="93" t="s">
        <v>676</v>
      </c>
      <c r="C10" s="55">
        <f>IF(B10="DA",1,IF(B10="NE",2,0))</f>
        <v>1</v>
      </c>
      <c r="D10" s="10" t="s">
        <v>521</v>
      </c>
    </row>
    <row r="11" spans="1:4" ht="31.5" customHeight="1" x14ac:dyDescent="0.25">
      <c r="A11" s="36" t="s">
        <v>176</v>
      </c>
      <c r="B11" s="93" t="s">
        <v>678</v>
      </c>
      <c r="C11" s="55">
        <f>IF(B11="DA",1,IF(B11="NE",2,3))</f>
        <v>2</v>
      </c>
      <c r="D11" s="10" t="s">
        <v>480</v>
      </c>
    </row>
    <row r="12" spans="1:4" ht="72" x14ac:dyDescent="0.25">
      <c r="A12" s="38" t="s">
        <v>177</v>
      </c>
      <c r="B12" s="95">
        <v>6</v>
      </c>
      <c r="C12" s="55"/>
      <c r="D12" s="10" t="s">
        <v>663</v>
      </c>
    </row>
  </sheetData>
  <sheetProtection algorithmName="SHA-512" hashValue="U0LzntKa+5SEeWsZkKkqdZjd3C1bcLiVN1ItllzXncVkkbZKoQo3VYvciPlrvPyK0hwO0ON21ruoMiMrDPHjJw==" saltValue="+3YNBLz1EVLseEyjGEWunA==" spinCount="100000" sheet="1" objects="1" scenarios="1"/>
  <conditionalFormatting sqref="A4:C4">
    <cfRule type="expression" dxfId="110" priority="14">
      <formula>$B$3=0</formula>
    </cfRule>
  </conditionalFormatting>
  <conditionalFormatting sqref="A6:C6">
    <cfRule type="expression" dxfId="109" priority="13">
      <formula>$B$5="NE"</formula>
    </cfRule>
  </conditionalFormatting>
  <conditionalFormatting sqref="A9:C9">
    <cfRule type="expression" dxfId="108" priority="12">
      <formula>$B$8=0</formula>
    </cfRule>
  </conditionalFormatting>
  <conditionalFormatting sqref="A11:C11">
    <cfRule type="expression" dxfId="107" priority="11">
      <formula>$B$10="NE"</formula>
    </cfRule>
  </conditionalFormatting>
  <conditionalFormatting sqref="D4">
    <cfRule type="expression" dxfId="106" priority="9">
      <formula>$B$3=0</formula>
    </cfRule>
  </conditionalFormatting>
  <conditionalFormatting sqref="D6">
    <cfRule type="expression" dxfId="105" priority="8">
      <formula>$B$5="NE"</formula>
    </cfRule>
  </conditionalFormatting>
  <conditionalFormatting sqref="D9">
    <cfRule type="expression" dxfId="104" priority="7">
      <formula>$B$8=0</formula>
    </cfRule>
  </conditionalFormatting>
  <conditionalFormatting sqref="D11">
    <cfRule type="expression" dxfId="103" priority="6">
      <formula>$B$10="NE"</formula>
    </cfRule>
  </conditionalFormatting>
  <conditionalFormatting sqref="D4">
    <cfRule type="expression" dxfId="102" priority="5">
      <formula>$B$3=0</formula>
    </cfRule>
  </conditionalFormatting>
  <conditionalFormatting sqref="D6">
    <cfRule type="expression" dxfId="101" priority="4">
      <formula>$B$5="NE"</formula>
    </cfRule>
  </conditionalFormatting>
  <conditionalFormatting sqref="D9">
    <cfRule type="expression" dxfId="100" priority="3">
      <formula>$B$8=0</formula>
    </cfRule>
  </conditionalFormatting>
  <conditionalFormatting sqref="D11">
    <cfRule type="expression" dxfId="99"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129"/>
  <sheetViews>
    <sheetView zoomScaleNormal="100" workbookViewId="0">
      <selection activeCell="A2" sqref="A2"/>
    </sheetView>
  </sheetViews>
  <sheetFormatPr defaultRowHeight="12" x14ac:dyDescent="0.2"/>
  <cols>
    <col min="1" max="1" width="34" style="2" customWidth="1"/>
    <col min="2" max="2" width="31.5703125" style="2" customWidth="1"/>
    <col min="3" max="3" width="10.7109375" style="2" hidden="1" customWidth="1"/>
    <col min="4" max="4" width="52" style="2" customWidth="1"/>
    <col min="5" max="8" width="9.140625" style="2"/>
    <col min="9" max="9" width="23.85546875" style="2" customWidth="1"/>
    <col min="10" max="10" width="62.85546875" style="2" customWidth="1"/>
    <col min="11" max="16384" width="9.140625" style="2"/>
  </cols>
  <sheetData>
    <row r="1" spans="1:4" ht="27" customHeight="1" x14ac:dyDescent="0.2">
      <c r="A1" s="19" t="s">
        <v>0</v>
      </c>
      <c r="B1" s="19" t="s">
        <v>1</v>
      </c>
      <c r="C1" s="19" t="s">
        <v>303</v>
      </c>
      <c r="D1" s="19" t="s">
        <v>413</v>
      </c>
    </row>
    <row r="2" spans="1:4" ht="64.5" customHeight="1" x14ac:dyDescent="0.2">
      <c r="A2" s="36" t="s">
        <v>178</v>
      </c>
      <c r="B2" s="93" t="s">
        <v>676</v>
      </c>
      <c r="C2" s="55">
        <f>IF(B2="DA",1,IF(B2="NE",2,0))</f>
        <v>1</v>
      </c>
      <c r="D2" s="21" t="s">
        <v>625</v>
      </c>
    </row>
    <row r="3" spans="1:4" ht="49.5" customHeight="1" x14ac:dyDescent="0.2">
      <c r="A3" s="35" t="s">
        <v>179</v>
      </c>
      <c r="B3" s="94">
        <v>5</v>
      </c>
      <c r="C3" s="55"/>
      <c r="D3" s="21" t="s">
        <v>554</v>
      </c>
    </row>
    <row r="4" spans="1:4" ht="66" customHeight="1" x14ac:dyDescent="0.2">
      <c r="A4" s="36" t="s">
        <v>180</v>
      </c>
      <c r="B4" s="93" t="s">
        <v>676</v>
      </c>
      <c r="C4" s="55">
        <f>IF(B4="DA",1,IF(B4="NE",2,0))</f>
        <v>1</v>
      </c>
      <c r="D4" s="68" t="s">
        <v>626</v>
      </c>
    </row>
    <row r="5" spans="1:4" ht="56.25" customHeight="1" x14ac:dyDescent="0.2">
      <c r="A5" s="35" t="s">
        <v>181</v>
      </c>
      <c r="B5" s="94">
        <v>4</v>
      </c>
      <c r="C5" s="55"/>
      <c r="D5" s="21" t="s">
        <v>491</v>
      </c>
    </row>
    <row r="6" spans="1:4" ht="30.75" customHeight="1" x14ac:dyDescent="0.2">
      <c r="A6" s="36" t="s">
        <v>182</v>
      </c>
      <c r="B6" s="93" t="s">
        <v>678</v>
      </c>
      <c r="C6" s="55">
        <f>IF(B6="DA",1,IF(B6="NE",2,0))</f>
        <v>2</v>
      </c>
      <c r="D6" s="21" t="s">
        <v>537</v>
      </c>
    </row>
    <row r="7" spans="1:4" ht="30.75" customHeight="1" x14ac:dyDescent="0.2">
      <c r="A7" s="36" t="s">
        <v>183</v>
      </c>
      <c r="B7" s="93" t="s">
        <v>678</v>
      </c>
      <c r="C7" s="55">
        <f>IF(B7="DA",1,IF(B7="NE",2,0))</f>
        <v>2</v>
      </c>
      <c r="D7" s="21" t="s">
        <v>537</v>
      </c>
    </row>
    <row r="8" spans="1:4" ht="30.75" customHeight="1" x14ac:dyDescent="0.2">
      <c r="A8" s="36" t="s">
        <v>184</v>
      </c>
      <c r="B8" s="93" t="s">
        <v>678</v>
      </c>
      <c r="C8" s="55">
        <f>IF(B8="DA",1,IF(B8="NE",2,0))</f>
        <v>2</v>
      </c>
      <c r="D8" s="21" t="s">
        <v>537</v>
      </c>
    </row>
    <row r="9" spans="1:4" ht="72" x14ac:dyDescent="0.2">
      <c r="A9" s="66" t="s">
        <v>185</v>
      </c>
      <c r="B9" s="109" t="s">
        <v>678</v>
      </c>
      <c r="C9" s="57">
        <f>IF(B9="DA",1,IF(B9="NE",2,0))</f>
        <v>2</v>
      </c>
      <c r="D9" s="21" t="s">
        <v>627</v>
      </c>
    </row>
    <row r="10" spans="1:4" ht="48" x14ac:dyDescent="0.2">
      <c r="A10" s="67" t="s">
        <v>186</v>
      </c>
      <c r="B10" s="110"/>
      <c r="C10" s="58"/>
      <c r="D10" s="21" t="s">
        <v>491</v>
      </c>
    </row>
    <row r="11" spans="1:4" ht="48" x14ac:dyDescent="0.2">
      <c r="A11" s="67" t="s">
        <v>187</v>
      </c>
      <c r="B11" s="110"/>
      <c r="C11" s="58"/>
      <c r="D11" s="21" t="s">
        <v>493</v>
      </c>
    </row>
    <row r="12" spans="1:4" ht="48" x14ac:dyDescent="0.2">
      <c r="A12" s="67" t="s">
        <v>188</v>
      </c>
      <c r="B12" s="110"/>
      <c r="C12" s="58"/>
      <c r="D12" s="21" t="s">
        <v>493</v>
      </c>
    </row>
    <row r="13" spans="1:4" ht="72" x14ac:dyDescent="0.2">
      <c r="A13" s="66" t="s">
        <v>189</v>
      </c>
      <c r="B13" s="109" t="s">
        <v>678</v>
      </c>
      <c r="C13" s="57">
        <f>IF(B13="DA",1,IF(B13="NE",2,0))</f>
        <v>2</v>
      </c>
      <c r="D13" s="21" t="s">
        <v>628</v>
      </c>
    </row>
    <row r="14" spans="1:4" ht="48" x14ac:dyDescent="0.2">
      <c r="A14" s="67" t="s">
        <v>190</v>
      </c>
      <c r="B14" s="110"/>
      <c r="C14" s="58"/>
      <c r="D14" s="21" t="s">
        <v>491</v>
      </c>
    </row>
    <row r="15" spans="1:4" ht="48" x14ac:dyDescent="0.2">
      <c r="A15" s="67" t="s">
        <v>191</v>
      </c>
      <c r="B15" s="110"/>
      <c r="C15" s="58"/>
      <c r="D15" s="21" t="s">
        <v>493</v>
      </c>
    </row>
    <row r="16" spans="1:4" ht="48" x14ac:dyDescent="0.2">
      <c r="A16" s="67" t="s">
        <v>192</v>
      </c>
      <c r="B16" s="110"/>
      <c r="C16" s="58"/>
      <c r="D16" s="21" t="s">
        <v>493</v>
      </c>
    </row>
    <row r="17" spans="1:5" ht="72" x14ac:dyDescent="0.2">
      <c r="A17" s="66" t="s">
        <v>193</v>
      </c>
      <c r="B17" s="109" t="s">
        <v>678</v>
      </c>
      <c r="C17" s="57">
        <f>IF(B17="DA",1,IF(B17="NE",2,0))</f>
        <v>2</v>
      </c>
      <c r="D17" s="10" t="s">
        <v>629</v>
      </c>
    </row>
    <row r="18" spans="1:5" ht="48" x14ac:dyDescent="0.2">
      <c r="A18" s="67" t="s">
        <v>194</v>
      </c>
      <c r="B18" s="110"/>
      <c r="C18" s="58"/>
      <c r="D18" s="21" t="s">
        <v>491</v>
      </c>
    </row>
    <row r="19" spans="1:5" ht="48" x14ac:dyDescent="0.2">
      <c r="A19" s="67" t="s">
        <v>195</v>
      </c>
      <c r="B19" s="110"/>
      <c r="C19" s="58"/>
      <c r="D19" s="21" t="s">
        <v>493</v>
      </c>
    </row>
    <row r="20" spans="1:5" ht="48" x14ac:dyDescent="0.2">
      <c r="A20" s="67" t="s">
        <v>196</v>
      </c>
      <c r="B20" s="110"/>
      <c r="C20" s="58"/>
      <c r="D20" s="21" t="s">
        <v>493</v>
      </c>
    </row>
    <row r="21" spans="1:5" ht="60" x14ac:dyDescent="0.2">
      <c r="A21" s="66" t="s">
        <v>197</v>
      </c>
      <c r="B21" s="109" t="s">
        <v>678</v>
      </c>
      <c r="C21" s="57">
        <f>IF(B21="DA",1,IF(B21="NE",2,0))</f>
        <v>2</v>
      </c>
      <c r="D21" s="10" t="s">
        <v>630</v>
      </c>
    </row>
    <row r="22" spans="1:5" ht="48" x14ac:dyDescent="0.2">
      <c r="A22" s="67" t="s">
        <v>198</v>
      </c>
      <c r="B22" s="110"/>
      <c r="C22" s="58"/>
      <c r="D22" s="21" t="s">
        <v>491</v>
      </c>
    </row>
    <row r="23" spans="1:5" s="28" customFormat="1" ht="72" x14ac:dyDescent="0.2">
      <c r="A23" s="66" t="s">
        <v>199</v>
      </c>
      <c r="B23" s="109" t="s">
        <v>676</v>
      </c>
      <c r="C23" s="57">
        <f>IF(B23="DA",1,IF(B23="NE",2,0))</f>
        <v>1</v>
      </c>
      <c r="D23" s="21" t="s">
        <v>631</v>
      </c>
    </row>
    <row r="24" spans="1:5" s="28" customFormat="1" ht="48" x14ac:dyDescent="0.2">
      <c r="A24" s="67" t="s">
        <v>200</v>
      </c>
      <c r="B24" s="110">
        <v>1</v>
      </c>
      <c r="C24" s="58"/>
      <c r="D24" s="21" t="s">
        <v>491</v>
      </c>
    </row>
    <row r="25" spans="1:5" s="28" customFormat="1" ht="48" x14ac:dyDescent="0.2">
      <c r="A25" s="67" t="s">
        <v>201</v>
      </c>
      <c r="B25" s="110">
        <v>1</v>
      </c>
      <c r="C25" s="58"/>
      <c r="D25" s="21" t="s">
        <v>493</v>
      </c>
    </row>
    <row r="26" spans="1:5" s="28" customFormat="1" ht="48" x14ac:dyDescent="0.2">
      <c r="A26" s="67" t="s">
        <v>202</v>
      </c>
      <c r="B26" s="110">
        <v>1</v>
      </c>
      <c r="C26" s="58"/>
      <c r="D26" s="21" t="s">
        <v>493</v>
      </c>
    </row>
    <row r="27" spans="1:5" ht="72" x14ac:dyDescent="0.2">
      <c r="A27" s="66" t="s">
        <v>301</v>
      </c>
      <c r="B27" s="109" t="s">
        <v>678</v>
      </c>
      <c r="C27" s="57">
        <f>IF(B27="DA",1,IF(B27="NE",2,0))</f>
        <v>2</v>
      </c>
      <c r="D27" s="10" t="s">
        <v>632</v>
      </c>
    </row>
    <row r="28" spans="1:5" ht="48" x14ac:dyDescent="0.2">
      <c r="A28" s="67" t="s">
        <v>203</v>
      </c>
      <c r="B28" s="110"/>
      <c r="C28" s="58"/>
      <c r="D28" s="21" t="s">
        <v>491</v>
      </c>
    </row>
    <row r="29" spans="1:5" ht="48" x14ac:dyDescent="0.2">
      <c r="A29" s="67" t="s">
        <v>204</v>
      </c>
      <c r="B29" s="110"/>
      <c r="C29" s="58"/>
      <c r="D29" s="21" t="s">
        <v>493</v>
      </c>
    </row>
    <row r="30" spans="1:5" ht="48" x14ac:dyDescent="0.2">
      <c r="A30" s="67" t="s">
        <v>205</v>
      </c>
      <c r="B30" s="110"/>
      <c r="C30" s="58"/>
      <c r="D30" s="21" t="s">
        <v>493</v>
      </c>
    </row>
    <row r="31" spans="1:5" ht="72" x14ac:dyDescent="0.2">
      <c r="A31" s="66" t="s">
        <v>206</v>
      </c>
      <c r="B31" s="111"/>
      <c r="C31" s="57">
        <f>IF(B31="gruba povreda dužnosti",1,IF(B31="nesposobnost za uredno obavljanje poslova društva",2,IF(B31="izglasavanje nepovjerenja u GS društva",3,IF(B31="ostalo",4,5))))</f>
        <v>5</v>
      </c>
      <c r="D31" s="10" t="s">
        <v>634</v>
      </c>
      <c r="E31" s="28"/>
    </row>
    <row r="32" spans="1:5" ht="72" x14ac:dyDescent="0.2">
      <c r="A32" s="66" t="s">
        <v>207</v>
      </c>
      <c r="B32" s="109" t="s">
        <v>678</v>
      </c>
      <c r="C32" s="57">
        <f>IF(B32="DA",1,IF(B32="NE",2,0))</f>
        <v>2</v>
      </c>
      <c r="D32" s="10" t="s">
        <v>633</v>
      </c>
    </row>
    <row r="33" spans="1:4" ht="52.5" customHeight="1" x14ac:dyDescent="0.2">
      <c r="A33" s="67" t="s">
        <v>208</v>
      </c>
      <c r="B33" s="110"/>
      <c r="C33" s="58"/>
      <c r="D33" s="21" t="s">
        <v>491</v>
      </c>
    </row>
    <row r="34" spans="1:4" ht="53.25" customHeight="1" x14ac:dyDescent="0.2">
      <c r="A34" s="67" t="s">
        <v>209</v>
      </c>
      <c r="B34" s="110"/>
      <c r="C34" s="58"/>
      <c r="D34" s="21" t="s">
        <v>493</v>
      </c>
    </row>
    <row r="35" spans="1:4" ht="51" customHeight="1" x14ac:dyDescent="0.2">
      <c r="A35" s="67" t="s">
        <v>210</v>
      </c>
      <c r="B35" s="110"/>
      <c r="C35" s="58"/>
      <c r="D35" s="21" t="s">
        <v>493</v>
      </c>
    </row>
    <row r="36" spans="1:4" ht="90.75" customHeight="1" x14ac:dyDescent="0.2">
      <c r="A36" s="66" t="s">
        <v>211</v>
      </c>
      <c r="B36" s="109"/>
      <c r="C36" s="5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10" t="s">
        <v>555</v>
      </c>
    </row>
    <row r="37" spans="1:4" ht="72" x14ac:dyDescent="0.2">
      <c r="A37" s="66" t="s">
        <v>212</v>
      </c>
      <c r="B37" s="109" t="s">
        <v>676</v>
      </c>
      <c r="C37" s="57">
        <f>IF(B37="DA",1,IF(B37="NE",2,0))</f>
        <v>1</v>
      </c>
      <c r="D37" s="10" t="s">
        <v>635</v>
      </c>
    </row>
    <row r="38" spans="1:4" ht="48" x14ac:dyDescent="0.2">
      <c r="A38" s="67" t="s">
        <v>213</v>
      </c>
      <c r="B38" s="110">
        <v>1</v>
      </c>
      <c r="C38" s="58"/>
      <c r="D38" s="21" t="s">
        <v>491</v>
      </c>
    </row>
    <row r="39" spans="1:4" ht="48" x14ac:dyDescent="0.2">
      <c r="A39" s="67" t="s">
        <v>214</v>
      </c>
      <c r="B39" s="110">
        <v>0</v>
      </c>
      <c r="C39" s="58"/>
      <c r="D39" s="21" t="s">
        <v>493</v>
      </c>
    </row>
    <row r="40" spans="1:4" ht="48" x14ac:dyDescent="0.2">
      <c r="A40" s="67" t="s">
        <v>215</v>
      </c>
      <c r="B40" s="110">
        <v>0</v>
      </c>
      <c r="C40" s="58"/>
      <c r="D40" s="21" t="s">
        <v>493</v>
      </c>
    </row>
    <row r="41" spans="1:4" ht="72" x14ac:dyDescent="0.2">
      <c r="A41" s="66" t="s">
        <v>216</v>
      </c>
      <c r="B41" s="109" t="s">
        <v>676</v>
      </c>
      <c r="C41" s="57">
        <f>IF(B41="DA",1,IF(B41="NE",2,0))</f>
        <v>1</v>
      </c>
      <c r="D41" s="10" t="s">
        <v>636</v>
      </c>
    </row>
    <row r="42" spans="1:4" ht="48" x14ac:dyDescent="0.2">
      <c r="A42" s="67" t="s">
        <v>217</v>
      </c>
      <c r="B42" s="110">
        <v>1</v>
      </c>
      <c r="C42" s="58"/>
      <c r="D42" s="21" t="s">
        <v>491</v>
      </c>
    </row>
    <row r="43" spans="1:4" ht="48" x14ac:dyDescent="0.2">
      <c r="A43" s="67" t="s">
        <v>218</v>
      </c>
      <c r="B43" s="110">
        <v>0</v>
      </c>
      <c r="C43" s="58"/>
      <c r="D43" s="21" t="s">
        <v>493</v>
      </c>
    </row>
    <row r="44" spans="1:4" ht="48" x14ac:dyDescent="0.2">
      <c r="A44" s="67" t="s">
        <v>670</v>
      </c>
      <c r="B44" s="110">
        <v>0</v>
      </c>
      <c r="C44" s="58"/>
      <c r="D44" s="21" t="s">
        <v>493</v>
      </c>
    </row>
    <row r="45" spans="1:4" ht="60" x14ac:dyDescent="0.2">
      <c r="A45" s="66" t="s">
        <v>219</v>
      </c>
      <c r="B45" s="109" t="s">
        <v>678</v>
      </c>
      <c r="C45" s="57">
        <f>IF(B45="DA",1,IF(B45="NE",2,0))</f>
        <v>2</v>
      </c>
      <c r="D45" s="10" t="s">
        <v>637</v>
      </c>
    </row>
    <row r="46" spans="1:4" ht="48" x14ac:dyDescent="0.2">
      <c r="A46" s="67" t="s">
        <v>220</v>
      </c>
      <c r="B46" s="110"/>
      <c r="C46" s="58"/>
      <c r="D46" s="21" t="s">
        <v>491</v>
      </c>
    </row>
    <row r="47" spans="1:4" ht="72" x14ac:dyDescent="0.2">
      <c r="A47" s="66" t="s">
        <v>412</v>
      </c>
      <c r="B47" s="109" t="s">
        <v>676</v>
      </c>
      <c r="C47" s="57">
        <f>IF(B47="DA",1,IF(B47="NE",2,0))</f>
        <v>1</v>
      </c>
      <c r="D47" s="10" t="s">
        <v>638</v>
      </c>
    </row>
    <row r="48" spans="1:4" ht="48" x14ac:dyDescent="0.2">
      <c r="A48" s="67" t="s">
        <v>221</v>
      </c>
      <c r="B48" s="110">
        <v>1</v>
      </c>
      <c r="C48" s="58"/>
      <c r="D48" s="21" t="s">
        <v>491</v>
      </c>
    </row>
    <row r="49" spans="1:5" ht="48" x14ac:dyDescent="0.2">
      <c r="A49" s="67" t="s">
        <v>222</v>
      </c>
      <c r="B49" s="110">
        <v>0</v>
      </c>
      <c r="C49" s="58"/>
      <c r="D49" s="21" t="s">
        <v>493</v>
      </c>
    </row>
    <row r="50" spans="1:5" ht="48" x14ac:dyDescent="0.2">
      <c r="A50" s="67" t="s">
        <v>299</v>
      </c>
      <c r="B50" s="110">
        <v>0</v>
      </c>
      <c r="C50" s="58"/>
      <c r="D50" s="21" t="s">
        <v>493</v>
      </c>
    </row>
    <row r="51" spans="1:5" ht="72" x14ac:dyDescent="0.2">
      <c r="A51" s="66" t="s">
        <v>411</v>
      </c>
      <c r="B51" s="109" t="s">
        <v>678</v>
      </c>
      <c r="C51" s="57">
        <f>IF(B51="DA",1,IF(B51="NE",2,0))</f>
        <v>2</v>
      </c>
      <c r="D51" s="10" t="s">
        <v>639</v>
      </c>
    </row>
    <row r="52" spans="1:5" ht="48" x14ac:dyDescent="0.2">
      <c r="A52" s="67" t="s">
        <v>223</v>
      </c>
      <c r="B52" s="110"/>
      <c r="C52" s="58"/>
      <c r="D52" s="21" t="s">
        <v>491</v>
      </c>
    </row>
    <row r="53" spans="1:5" ht="48" x14ac:dyDescent="0.2">
      <c r="A53" s="67" t="s">
        <v>224</v>
      </c>
      <c r="B53" s="110"/>
      <c r="C53" s="58"/>
      <c r="D53" s="21" t="s">
        <v>493</v>
      </c>
    </row>
    <row r="54" spans="1:5" ht="48" x14ac:dyDescent="0.2">
      <c r="A54" s="67" t="s">
        <v>300</v>
      </c>
      <c r="B54" s="110"/>
      <c r="C54" s="58"/>
      <c r="D54" s="21" t="s">
        <v>493</v>
      </c>
    </row>
    <row r="55" spans="1:5" ht="72" x14ac:dyDescent="0.2">
      <c r="A55" s="66" t="s">
        <v>225</v>
      </c>
      <c r="B55" s="109"/>
      <c r="C55" s="57">
        <f>IF(B55="gruba povreda dužnosti",1,IF(B55="nesposobnost za uredno obavljanje poslova društva",2,IF(B55="izglasavanje nepovjerenja u GS društva",3,IF(B55="opoziv od strane suda",4,IF(B55="ostalo",5,6)))))</f>
        <v>6</v>
      </c>
      <c r="D55" s="10" t="s">
        <v>556</v>
      </c>
    </row>
    <row r="56" spans="1:5" ht="72" x14ac:dyDescent="0.2">
      <c r="A56" s="66" t="s">
        <v>226</v>
      </c>
      <c r="B56" s="109" t="s">
        <v>678</v>
      </c>
      <c r="C56" s="57">
        <f>IF(B56="DA",1,IF(B56="NE",2,0))</f>
        <v>2</v>
      </c>
      <c r="D56" s="10" t="s">
        <v>557</v>
      </c>
    </row>
    <row r="57" spans="1:5" ht="48" x14ac:dyDescent="0.2">
      <c r="A57" s="67" t="s">
        <v>227</v>
      </c>
      <c r="B57" s="110"/>
      <c r="C57" s="58"/>
      <c r="D57" s="21" t="s">
        <v>491</v>
      </c>
    </row>
    <row r="58" spans="1:5" ht="48" x14ac:dyDescent="0.2">
      <c r="A58" s="67" t="s">
        <v>228</v>
      </c>
      <c r="B58" s="110"/>
      <c r="C58" s="58"/>
      <c r="D58" s="21" t="s">
        <v>493</v>
      </c>
    </row>
    <row r="59" spans="1:5" ht="48" x14ac:dyDescent="0.2">
      <c r="A59" s="67" t="s">
        <v>671</v>
      </c>
      <c r="B59" s="110"/>
      <c r="C59" s="58"/>
      <c r="D59" s="21" t="s">
        <v>493</v>
      </c>
    </row>
    <row r="60" spans="1:5" ht="60" x14ac:dyDescent="0.2">
      <c r="A60" s="66" t="s">
        <v>302</v>
      </c>
      <c r="B60" s="109"/>
      <c r="C60" s="57">
        <f>IF(B60="osobni razlozi",1,IF(B60="promjena dioničarske strukture",2,IF(B60="osobni razlozi i promjena dioničarske strukture",3,IF(B60="ništa od navedenog",4,IF(B60="ostalo",5,6)))))</f>
        <v>6</v>
      </c>
      <c r="D60" s="10" t="s">
        <v>558</v>
      </c>
    </row>
    <row r="61" spans="1:5" s="24" customFormat="1" ht="40.5" customHeight="1" x14ac:dyDescent="0.2">
      <c r="A61" s="66" t="s">
        <v>229</v>
      </c>
      <c r="B61" s="109" t="s">
        <v>702</v>
      </c>
      <c r="C61" s="57">
        <f>IF(B61="Vlastite Internet stranice",1,IF(B61="ZSE",2,IF(B61="SRPI",3,IF(B61="Vlastite Internet stranice i ZSE",4,IF(B61="Vlastite Internet stranice, ZSE i SRPI",5,IF(B61="Vlastite Internet stranice i SRPI",6,IF(B61="ZSE i SRPI",7,IF(B61="Nije javno objavljeno",8,IF(B61="Ostalo",9,10)))))))))</f>
        <v>8</v>
      </c>
      <c r="D61" s="10" t="s">
        <v>559</v>
      </c>
    </row>
    <row r="62" spans="1:5" ht="42.75" customHeight="1" x14ac:dyDescent="0.2">
      <c r="A62" s="66" t="s">
        <v>230</v>
      </c>
      <c r="B62" s="109" t="s">
        <v>394</v>
      </c>
      <c r="C62" s="5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10" t="s">
        <v>559</v>
      </c>
    </row>
    <row r="63" spans="1:5" ht="39" customHeight="1" x14ac:dyDescent="0.2">
      <c r="A63" s="66" t="s">
        <v>231</v>
      </c>
      <c r="B63" s="109" t="s">
        <v>703</v>
      </c>
      <c r="C63" s="57">
        <f>IF(B63="Vlastite Internet stranice",1,IF(B63="ZSE",2,IF(B63="SRPI",3,IF(B63="Vlastite Internet stranice i ZSE",4,IF(B63="Vlastite Internet stranice, ZSE i SRPI",5,IF(B63="Vlastite Internet stranice i SRPI",6,IF(B63="ZSE i SRPI",7,IF(B63="Nije javno objavljeno",8,IF(B63="Ostalo",9,10)))))))))</f>
        <v>5</v>
      </c>
      <c r="D63" s="10" t="s">
        <v>559</v>
      </c>
      <c r="E63" s="28"/>
    </row>
    <row r="64" spans="1:5" ht="27.75" customHeight="1" x14ac:dyDescent="0.2">
      <c r="A64" s="66" t="s">
        <v>232</v>
      </c>
      <c r="B64" s="109" t="s">
        <v>452</v>
      </c>
      <c r="C64" s="5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9</v>
      </c>
      <c r="D64" s="10" t="s">
        <v>559</v>
      </c>
    </row>
    <row r="65" spans="1:4" ht="41.25" customHeight="1" x14ac:dyDescent="0.2">
      <c r="A65" s="66" t="s">
        <v>233</v>
      </c>
      <c r="B65" s="109" t="s">
        <v>702</v>
      </c>
      <c r="C65" s="57">
        <f>IF(B65="Vlastite Internet stranice",1,IF(B65="ZSE",2,IF(B65="SRPI",3,IF(B65="Vlastite Internet stranice i ZSE",4,IF(B65="Vlastite Internet stranice, ZSE i SRPI",5,IF(B65="Vlastite Internet stranice i SRPI",6,IF(B65="ZSE i SRPI",7,IF(B65="Nije javno objavljeno",8,IF(B65="Ostalo",9,10)))))))))</f>
        <v>8</v>
      </c>
      <c r="D65" s="10" t="s">
        <v>559</v>
      </c>
    </row>
    <row r="66" spans="1:4" ht="37.5" customHeight="1" x14ac:dyDescent="0.2">
      <c r="A66" s="66" t="s">
        <v>234</v>
      </c>
      <c r="B66" s="109" t="s">
        <v>394</v>
      </c>
      <c r="C66" s="5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10" t="s">
        <v>559</v>
      </c>
    </row>
    <row r="67" spans="1:4" ht="37.5" customHeight="1" x14ac:dyDescent="0.2">
      <c r="A67" s="66" t="s">
        <v>235</v>
      </c>
      <c r="B67" s="109" t="s">
        <v>703</v>
      </c>
      <c r="C67" s="57">
        <f>IF(B67="Vlastite Internet stranice",1,IF(B67="ZSE",2,IF(B67="SRPI",3,IF(B67="Vlastite Internet stranice i ZSE",4,IF(B67="Vlastite Internet stranice, ZSE i SRPI",5,IF(B67="Vlastite Internet stranice i SRPI",6,IF(B67="ZSE i SRPI",7,IF(B67="Nije javno objavljeno",8,IF(B67="Ostalo",9,10)))))))))</f>
        <v>5</v>
      </c>
      <c r="D67" s="10" t="s">
        <v>559</v>
      </c>
    </row>
    <row r="68" spans="1:4" ht="30" customHeight="1" x14ac:dyDescent="0.2">
      <c r="A68" s="66" t="s">
        <v>236</v>
      </c>
      <c r="B68" s="109" t="s">
        <v>395</v>
      </c>
      <c r="C68" s="5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21</v>
      </c>
      <c r="D68" s="10" t="s">
        <v>559</v>
      </c>
    </row>
    <row r="69" spans="1:4" ht="60" x14ac:dyDescent="0.2">
      <c r="A69" s="66" t="s">
        <v>237</v>
      </c>
      <c r="B69" s="109" t="s">
        <v>676</v>
      </c>
      <c r="C69" s="57">
        <f>IF(B69="DA",1,IF(B69="NE",2,0))</f>
        <v>1</v>
      </c>
      <c r="D69" s="10" t="s">
        <v>640</v>
      </c>
    </row>
    <row r="70" spans="1:4" ht="48" x14ac:dyDescent="0.2">
      <c r="A70" s="67" t="s">
        <v>238</v>
      </c>
      <c r="B70" s="112">
        <v>0.1</v>
      </c>
      <c r="C70" s="57"/>
      <c r="D70" s="10" t="s">
        <v>482</v>
      </c>
    </row>
    <row r="71" spans="1:4" ht="60" x14ac:dyDescent="0.2">
      <c r="A71" s="66" t="s">
        <v>239</v>
      </c>
      <c r="B71" s="109" t="s">
        <v>678</v>
      </c>
      <c r="C71" s="57">
        <f>IF(B71="DA",1,IF(B71="NE",2,0))</f>
        <v>2</v>
      </c>
      <c r="D71" s="10" t="s">
        <v>641</v>
      </c>
    </row>
    <row r="72" spans="1:4" ht="48" x14ac:dyDescent="0.2">
      <c r="A72" s="67" t="s">
        <v>240</v>
      </c>
      <c r="B72" s="112"/>
      <c r="C72" s="57"/>
      <c r="D72" s="10" t="s">
        <v>482</v>
      </c>
    </row>
    <row r="73" spans="1:4" ht="60" x14ac:dyDescent="0.2">
      <c r="A73" s="66" t="s">
        <v>241</v>
      </c>
      <c r="B73" s="109" t="s">
        <v>678</v>
      </c>
      <c r="C73" s="57">
        <f>IF(B73="DA",1,IF(B73="NE",2,0))</f>
        <v>2</v>
      </c>
      <c r="D73" s="10" t="s">
        <v>642</v>
      </c>
    </row>
    <row r="74" spans="1:4" ht="48" x14ac:dyDescent="0.2">
      <c r="A74" s="67" t="s">
        <v>242</v>
      </c>
      <c r="B74" s="112"/>
      <c r="C74" s="57"/>
      <c r="D74" s="10" t="s">
        <v>482</v>
      </c>
    </row>
    <row r="75" spans="1:4" ht="60" x14ac:dyDescent="0.2">
      <c r="A75" s="66" t="s">
        <v>243</v>
      </c>
      <c r="B75" s="109" t="s">
        <v>678</v>
      </c>
      <c r="C75" s="57">
        <f>IF(B75="DA",1,IF(B75="NE",2,0))</f>
        <v>2</v>
      </c>
      <c r="D75" s="10" t="s">
        <v>643</v>
      </c>
    </row>
    <row r="76" spans="1:4" ht="48" x14ac:dyDescent="0.2">
      <c r="A76" s="67" t="s">
        <v>244</v>
      </c>
      <c r="B76" s="112"/>
      <c r="C76" s="57"/>
      <c r="D76" s="10" t="s">
        <v>482</v>
      </c>
    </row>
    <row r="77" spans="1:4" ht="60" x14ac:dyDescent="0.2">
      <c r="A77" s="66" t="s">
        <v>245</v>
      </c>
      <c r="B77" s="109" t="s">
        <v>678</v>
      </c>
      <c r="C77" s="57">
        <f>IF(B77="DA",1,IF(B77="NE",2,0))</f>
        <v>2</v>
      </c>
      <c r="D77" s="10" t="s">
        <v>644</v>
      </c>
    </row>
    <row r="78" spans="1:4" ht="48" x14ac:dyDescent="0.2">
      <c r="A78" s="67" t="s">
        <v>246</v>
      </c>
      <c r="B78" s="112"/>
      <c r="C78" s="57"/>
      <c r="D78" s="10" t="s">
        <v>582</v>
      </c>
    </row>
    <row r="79" spans="1:4" ht="60" x14ac:dyDescent="0.2">
      <c r="A79" s="66" t="s">
        <v>247</v>
      </c>
      <c r="B79" s="109" t="s">
        <v>678</v>
      </c>
      <c r="C79" s="57">
        <f>IF(B79="DA",1,IF(B79="NE",2,0))</f>
        <v>2</v>
      </c>
      <c r="D79" s="10" t="s">
        <v>645</v>
      </c>
    </row>
    <row r="80" spans="1:4" ht="48.75" customHeight="1" x14ac:dyDescent="0.2">
      <c r="A80" s="67" t="s">
        <v>248</v>
      </c>
      <c r="B80" s="112"/>
      <c r="C80" s="57"/>
      <c r="D80" s="10" t="s">
        <v>482</v>
      </c>
    </row>
    <row r="108" spans="1:1" x14ac:dyDescent="0.2">
      <c r="A108" s="103" t="s">
        <v>363</v>
      </c>
    </row>
    <row r="109" spans="1:1" x14ac:dyDescent="0.2">
      <c r="A109" s="103" t="s">
        <v>364</v>
      </c>
    </row>
    <row r="110" spans="1:1" x14ac:dyDescent="0.2">
      <c r="A110" s="103" t="s">
        <v>410</v>
      </c>
    </row>
    <row r="111" spans="1:1" x14ac:dyDescent="0.2">
      <c r="A111" s="103" t="s">
        <v>453</v>
      </c>
    </row>
    <row r="112" spans="1:1" x14ac:dyDescent="0.2">
      <c r="A112" s="103" t="s">
        <v>409</v>
      </c>
    </row>
    <row r="113" spans="1:1" x14ac:dyDescent="0.2">
      <c r="A113" s="103" t="s">
        <v>408</v>
      </c>
    </row>
    <row r="114" spans="1:1" x14ac:dyDescent="0.2">
      <c r="A114" s="103" t="s">
        <v>407</v>
      </c>
    </row>
    <row r="115" spans="1:1" x14ac:dyDescent="0.2">
      <c r="A115" s="103" t="s">
        <v>451</v>
      </c>
    </row>
    <row r="116" spans="1:1" x14ac:dyDescent="0.2">
      <c r="A116" s="103" t="s">
        <v>452</v>
      </c>
    </row>
    <row r="117" spans="1:1" x14ac:dyDescent="0.2">
      <c r="A117" s="103" t="s">
        <v>406</v>
      </c>
    </row>
    <row r="118" spans="1:1" x14ac:dyDescent="0.2">
      <c r="A118" s="103" t="s">
        <v>405</v>
      </c>
    </row>
    <row r="119" spans="1:1" x14ac:dyDescent="0.2">
      <c r="A119" s="103" t="s">
        <v>404</v>
      </c>
    </row>
    <row r="120" spans="1:1" x14ac:dyDescent="0.2">
      <c r="A120" s="103" t="s">
        <v>403</v>
      </c>
    </row>
    <row r="121" spans="1:1" x14ac:dyDescent="0.2">
      <c r="A121" s="103" t="s">
        <v>402</v>
      </c>
    </row>
    <row r="122" spans="1:1" x14ac:dyDescent="0.2">
      <c r="A122" s="103" t="s">
        <v>401</v>
      </c>
    </row>
    <row r="123" spans="1:1" x14ac:dyDescent="0.2">
      <c r="A123" s="103" t="s">
        <v>400</v>
      </c>
    </row>
    <row r="124" spans="1:1" x14ac:dyDescent="0.2">
      <c r="A124" s="103" t="s">
        <v>399</v>
      </c>
    </row>
    <row r="125" spans="1:1" x14ac:dyDescent="0.2">
      <c r="A125" s="103" t="s">
        <v>398</v>
      </c>
    </row>
    <row r="126" spans="1:1" x14ac:dyDescent="0.2">
      <c r="A126" s="103" t="s">
        <v>397</v>
      </c>
    </row>
    <row r="127" spans="1:1" x14ac:dyDescent="0.2">
      <c r="A127" s="103" t="s">
        <v>396</v>
      </c>
    </row>
    <row r="128" spans="1:1" x14ac:dyDescent="0.2">
      <c r="A128" s="103" t="s">
        <v>395</v>
      </c>
    </row>
    <row r="129" spans="1:1" x14ac:dyDescent="0.2">
      <c r="A129" s="103" t="s">
        <v>394</v>
      </c>
    </row>
  </sheetData>
  <sheetProtection algorithmName="SHA-512" hashValue="bvqhpqMWqO6/Bn5HeRtmuQcoRDwMooPQKNFOxgD4TgNsc/s+SgnB2jUna9eumfvMCB3mVS0N/MRwccaqlD2emQ==" saltValue="bGuhh0cVpLG84IieSKAi8w==" spinCount="100000" sheet="1" objects="1" scenarios="1"/>
  <conditionalFormatting sqref="A3:D3">
    <cfRule type="expression" dxfId="97" priority="21">
      <formula>$B$2="NE"</formula>
    </cfRule>
  </conditionalFormatting>
  <conditionalFormatting sqref="A5:D5">
    <cfRule type="expression" dxfId="96" priority="20">
      <formula>$B$4="NE"</formula>
    </cfRule>
  </conditionalFormatting>
  <conditionalFormatting sqref="A10:D12">
    <cfRule type="expression" dxfId="95" priority="19">
      <formula>$B$9="NE"</formula>
    </cfRule>
  </conditionalFormatting>
  <conditionalFormatting sqref="A14:D16">
    <cfRule type="expression" dxfId="94" priority="18">
      <formula>$B$13="NE"</formula>
    </cfRule>
  </conditionalFormatting>
  <conditionalFormatting sqref="A18:D20">
    <cfRule type="expression" dxfId="93" priority="17">
      <formula>$B$17="NE"</formula>
    </cfRule>
  </conditionalFormatting>
  <conditionalFormatting sqref="A22:D22">
    <cfRule type="expression" dxfId="92" priority="16">
      <formula>$B$21="NE"</formula>
    </cfRule>
  </conditionalFormatting>
  <conditionalFormatting sqref="A24:D26">
    <cfRule type="expression" dxfId="91" priority="15">
      <formula>$B$23="NE"</formula>
    </cfRule>
  </conditionalFormatting>
  <conditionalFormatting sqref="A33:D36">
    <cfRule type="expression" dxfId="90" priority="14">
      <formula>$B$32="NE"</formula>
    </cfRule>
  </conditionalFormatting>
  <conditionalFormatting sqref="A28:D31">
    <cfRule type="expression" dxfId="89" priority="13">
      <formula>$B$27="NE"</formula>
    </cfRule>
  </conditionalFormatting>
  <conditionalFormatting sqref="A38:D40">
    <cfRule type="expression" dxfId="88" priority="12">
      <formula>$B$37="NE"</formula>
    </cfRule>
  </conditionalFormatting>
  <conditionalFormatting sqref="A42:D44">
    <cfRule type="expression" dxfId="87" priority="11">
      <formula>$B$41="NE"</formula>
    </cfRule>
  </conditionalFormatting>
  <conditionalFormatting sqref="A46:D46">
    <cfRule type="expression" dxfId="86" priority="10">
      <formula>$B$45="NE"</formula>
    </cfRule>
  </conditionalFormatting>
  <conditionalFormatting sqref="A48:D50">
    <cfRule type="expression" dxfId="85" priority="9">
      <formula>$B$47="NE"</formula>
    </cfRule>
  </conditionalFormatting>
  <conditionalFormatting sqref="A52:D55">
    <cfRule type="expression" dxfId="84" priority="8">
      <formula>$B$51="NE"</formula>
    </cfRule>
  </conditionalFormatting>
  <conditionalFormatting sqref="A57:D60">
    <cfRule type="expression" dxfId="83" priority="7">
      <formula>$B$56="NE"</formula>
    </cfRule>
  </conditionalFormatting>
  <conditionalFormatting sqref="A70:D70">
    <cfRule type="expression" dxfId="82" priority="6">
      <formula>$B$69="NE"</formula>
    </cfRule>
  </conditionalFormatting>
  <conditionalFormatting sqref="A72:D72">
    <cfRule type="expression" dxfId="81" priority="5">
      <formula>$B$71="NE"</formula>
    </cfRule>
  </conditionalFormatting>
  <conditionalFormatting sqref="A74:D74">
    <cfRule type="expression" dxfId="80" priority="4">
      <formula>$B$73="NE"</formula>
    </cfRule>
  </conditionalFormatting>
  <conditionalFormatting sqref="A76:D76">
    <cfRule type="expression" dxfId="79" priority="3">
      <formula>$B$75="NE"</formula>
    </cfRule>
  </conditionalFormatting>
  <conditionalFormatting sqref="A78:D78">
    <cfRule type="expression" dxfId="78" priority="2">
      <formula>$B$77="NE"</formula>
    </cfRule>
  </conditionalFormatting>
  <conditionalFormatting sqref="A80:D80">
    <cfRule type="expression" dxfId="77"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44"/>
  <sheetViews>
    <sheetView showGridLines="0" workbookViewId="0">
      <selection activeCell="A2" sqref="A2"/>
    </sheetView>
  </sheetViews>
  <sheetFormatPr defaultRowHeight="12" x14ac:dyDescent="0.25"/>
  <cols>
    <col min="1" max="1" width="35" style="11" customWidth="1"/>
    <col min="2" max="2" width="18.140625" style="11" customWidth="1"/>
    <col min="3" max="3" width="10.7109375" style="11" hidden="1" customWidth="1"/>
    <col min="4" max="4" width="61.5703125" style="11" customWidth="1"/>
    <col min="5" max="16384" width="9.140625" style="11"/>
  </cols>
  <sheetData>
    <row r="1" spans="1:5" ht="27.75" customHeight="1" x14ac:dyDescent="0.25">
      <c r="A1" s="1" t="s">
        <v>0</v>
      </c>
      <c r="B1" s="1" t="s">
        <v>1</v>
      </c>
      <c r="C1" s="1" t="s">
        <v>303</v>
      </c>
      <c r="D1" s="1" t="s">
        <v>413</v>
      </c>
    </row>
    <row r="2" spans="1:5" ht="84" x14ac:dyDescent="0.25">
      <c r="A2" s="39" t="s">
        <v>249</v>
      </c>
      <c r="B2" s="79" t="s">
        <v>676</v>
      </c>
      <c r="C2" s="54">
        <f>IF(B2="DA",1,IF(B2="NE",2,0))</f>
        <v>1</v>
      </c>
      <c r="D2" s="12" t="s">
        <v>579</v>
      </c>
    </row>
    <row r="3" spans="1:5" ht="29.25" customHeight="1" x14ac:dyDescent="0.25">
      <c r="A3" s="40" t="s">
        <v>250</v>
      </c>
      <c r="B3" s="79" t="s">
        <v>703</v>
      </c>
      <c r="C3" s="54">
        <f>IF(B3="Vlastite Internet stranice",1,IF(B3="ZSE",2,IF(B3="SRPI",3,IF(B3="Vlastite Internet stranice i ZSE",4,IF(B3="Vlastite Internet stranice, ZSE i SRPI",5,IF(B3="Vlastite Internet stranice i SRPI",6,IF(B3="ZSE i SRPI",7,IF(B3="Nije javno objavljeno",8,IF(B3="Ostalo",9,10)))))))))</f>
        <v>5</v>
      </c>
      <c r="D3" s="12" t="s">
        <v>480</v>
      </c>
    </row>
    <row r="4" spans="1:5" ht="84" x14ac:dyDescent="0.25">
      <c r="A4" s="39" t="s">
        <v>251</v>
      </c>
      <c r="B4" s="80" t="s">
        <v>676</v>
      </c>
      <c r="C4" s="54">
        <f>IF(B4="DA",1,IF(B4="NE",2,0))</f>
        <v>1</v>
      </c>
      <c r="D4" s="12" t="s">
        <v>580</v>
      </c>
      <c r="E4" s="25"/>
    </row>
    <row r="5" spans="1:5" ht="40.5" customHeight="1" x14ac:dyDescent="0.25">
      <c r="A5" s="39" t="s">
        <v>252</v>
      </c>
      <c r="B5" s="80" t="s">
        <v>703</v>
      </c>
      <c r="C5" s="54">
        <f>IF(B5="Vlastite Internet stranice",1,IF(B5="ZSE",2,IF(B5="SRPI",3,IF(B5="Vlastite Internet stranice i ZSE",4,IF(B5="Vlastite Internet stranice, ZSE i SRPI",5,IF(B5="Vlastite Internet stranice i SRPI",6,IF(B5="ZSE i SRPI",7,IF(B5="Nije javno objavljeno",8,IF(B5="Ostalo",9,10)))))))))</f>
        <v>5</v>
      </c>
      <c r="D5" s="12" t="s">
        <v>480</v>
      </c>
    </row>
    <row r="6" spans="1:5" ht="55.5" customHeight="1" x14ac:dyDescent="0.25">
      <c r="A6" s="40" t="s">
        <v>253</v>
      </c>
      <c r="B6" s="79" t="s">
        <v>676</v>
      </c>
      <c r="C6" s="53">
        <f>IF(B6="DA",1,IF(B6="NE",2,0))</f>
        <v>1</v>
      </c>
      <c r="D6" s="6" t="s">
        <v>581</v>
      </c>
    </row>
    <row r="7" spans="1:5" ht="48" x14ac:dyDescent="0.25">
      <c r="A7" s="41" t="s">
        <v>254</v>
      </c>
      <c r="B7" s="77">
        <v>823887</v>
      </c>
      <c r="C7" s="54"/>
      <c r="D7" s="12" t="s">
        <v>582</v>
      </c>
    </row>
    <row r="8" spans="1:5" ht="48" x14ac:dyDescent="0.25">
      <c r="A8" s="41" t="s">
        <v>255</v>
      </c>
      <c r="B8" s="77">
        <v>0</v>
      </c>
      <c r="C8" s="54"/>
      <c r="D8" s="12" t="s">
        <v>582</v>
      </c>
    </row>
    <row r="9" spans="1:5" ht="48" x14ac:dyDescent="0.25">
      <c r="A9" s="40" t="s">
        <v>284</v>
      </c>
      <c r="B9" s="79" t="s">
        <v>678</v>
      </c>
      <c r="C9" s="54">
        <f>IF(B9="DA",1,IF(B9="NE",2,0))</f>
        <v>2</v>
      </c>
      <c r="D9" s="12" t="s">
        <v>646</v>
      </c>
    </row>
    <row r="10" spans="1:5" s="16" customFormat="1" ht="48" x14ac:dyDescent="0.25">
      <c r="A10" s="42" t="s">
        <v>256</v>
      </c>
      <c r="B10" s="82"/>
      <c r="C10" s="54"/>
      <c r="D10" s="12" t="s">
        <v>540</v>
      </c>
    </row>
    <row r="11" spans="1:5" ht="72" x14ac:dyDescent="0.25">
      <c r="A11" s="40" t="s">
        <v>285</v>
      </c>
      <c r="B11" s="79" t="s">
        <v>678</v>
      </c>
      <c r="C11" s="54">
        <f>IF(B11="DA",1,IF(B11="NE",2,0))</f>
        <v>2</v>
      </c>
      <c r="D11" s="12" t="s">
        <v>667</v>
      </c>
    </row>
    <row r="12" spans="1:5" ht="48" x14ac:dyDescent="0.25">
      <c r="A12" s="41" t="s">
        <v>257</v>
      </c>
      <c r="B12" s="78"/>
      <c r="C12" s="54"/>
      <c r="D12" s="12" t="s">
        <v>491</v>
      </c>
    </row>
    <row r="13" spans="1:5" ht="60" x14ac:dyDescent="0.25">
      <c r="A13" s="41" t="s">
        <v>258</v>
      </c>
      <c r="B13" s="85"/>
      <c r="C13" s="54"/>
      <c r="D13" s="12" t="s">
        <v>583</v>
      </c>
    </row>
    <row r="14" spans="1:5" ht="60" x14ac:dyDescent="0.25">
      <c r="A14" s="40" t="s">
        <v>259</v>
      </c>
      <c r="B14" s="79" t="s">
        <v>678</v>
      </c>
      <c r="C14" s="54">
        <f>IF(B14="DA",1,IF(B14="NE",2,0))</f>
        <v>2</v>
      </c>
      <c r="D14" s="12" t="s">
        <v>647</v>
      </c>
    </row>
    <row r="15" spans="1:5" ht="48" x14ac:dyDescent="0.25">
      <c r="A15" s="42" t="s">
        <v>260</v>
      </c>
      <c r="B15" s="82"/>
      <c r="C15" s="54"/>
      <c r="D15" s="12" t="s">
        <v>540</v>
      </c>
    </row>
    <row r="16" spans="1:5" ht="60" x14ac:dyDescent="0.25">
      <c r="A16" s="40" t="s">
        <v>261</v>
      </c>
      <c r="B16" s="79" t="s">
        <v>678</v>
      </c>
      <c r="C16" s="54">
        <f>IF(B16="DA",1,IF(B16="NE",2,0))</f>
        <v>2</v>
      </c>
      <c r="D16" s="12" t="s">
        <v>649</v>
      </c>
    </row>
    <row r="17" spans="1:4" ht="48" x14ac:dyDescent="0.25">
      <c r="A17" s="41" t="s">
        <v>262</v>
      </c>
      <c r="B17" s="77"/>
      <c r="C17" s="54"/>
      <c r="D17" s="12" t="s">
        <v>540</v>
      </c>
    </row>
    <row r="18" spans="1:4" ht="60" x14ac:dyDescent="0.25">
      <c r="A18" s="40" t="s">
        <v>263</v>
      </c>
      <c r="B18" s="79" t="s">
        <v>678</v>
      </c>
      <c r="C18" s="54">
        <f>IF(B18="DA",1,IF(B18="NE",2,0))</f>
        <v>2</v>
      </c>
      <c r="D18" s="12" t="s">
        <v>648</v>
      </c>
    </row>
    <row r="19" spans="1:4" ht="48" x14ac:dyDescent="0.25">
      <c r="A19" s="41" t="s">
        <v>264</v>
      </c>
      <c r="B19" s="77"/>
      <c r="C19" s="54"/>
      <c r="D19" s="12" t="s">
        <v>540</v>
      </c>
    </row>
    <row r="20" spans="1:4" ht="36" x14ac:dyDescent="0.25">
      <c r="A20" s="40" t="s">
        <v>265</v>
      </c>
      <c r="B20" s="79" t="s">
        <v>676</v>
      </c>
      <c r="C20" s="54">
        <f>IF(B20="DA",1,IF(B20="NE",2,0))</f>
        <v>1</v>
      </c>
      <c r="D20" s="12" t="s">
        <v>549</v>
      </c>
    </row>
    <row r="21" spans="1:4" s="25" customFormat="1" ht="84" x14ac:dyDescent="0.25">
      <c r="A21" s="39" t="s">
        <v>266</v>
      </c>
      <c r="B21" s="76" t="s">
        <v>676</v>
      </c>
      <c r="C21" s="54">
        <f>IF(B21="DA",1,IF(B21="NE",2,0))</f>
        <v>1</v>
      </c>
      <c r="D21" s="12" t="s">
        <v>584</v>
      </c>
    </row>
    <row r="22" spans="1:4" ht="24" x14ac:dyDescent="0.25">
      <c r="A22" s="40" t="s">
        <v>267</v>
      </c>
      <c r="B22" s="79" t="s">
        <v>703</v>
      </c>
      <c r="C22" s="54">
        <f>IF(B22="Vlastite Internet stranice",1,IF(B22="ZSE",2,IF(B22="SRPI",3,IF(B22="Vlastite Internet stranice i ZSE",4,IF(B22="Vlastite Internet stranice, ZSE i SRPI",5,IF(B22="Vlastite Internet stranice i SRPI",6,IF(B22="ZSE i SRPI",7,IF(B22="Nije javno objavljeno",8,IF(B22="Ostalo",9,10)))))))))</f>
        <v>5</v>
      </c>
      <c r="D22" s="12" t="s">
        <v>480</v>
      </c>
    </row>
    <row r="23" spans="1:4" s="25" customFormat="1" ht="37.5" customHeight="1" x14ac:dyDescent="0.25">
      <c r="A23" s="40" t="s">
        <v>268</v>
      </c>
      <c r="B23" s="102" t="s">
        <v>704</v>
      </c>
      <c r="C23" s="54">
        <f>IF(B23="Statut",1,IF(B23="Glavna skupština",2,IF(B23="Ostalo",3,4)))</f>
        <v>2</v>
      </c>
      <c r="D23" s="12" t="s">
        <v>585</v>
      </c>
    </row>
    <row r="24" spans="1:4" ht="84" x14ac:dyDescent="0.25">
      <c r="A24" s="39" t="s">
        <v>269</v>
      </c>
      <c r="B24" s="79" t="s">
        <v>676</v>
      </c>
      <c r="C24" s="54">
        <f>IF(B24="DA",1,IF(B24="NE",2,0))</f>
        <v>1</v>
      </c>
      <c r="D24" s="12" t="s">
        <v>586</v>
      </c>
    </row>
    <row r="25" spans="1:4" ht="43.5" customHeight="1" x14ac:dyDescent="0.25">
      <c r="A25" s="70" t="s">
        <v>378</v>
      </c>
      <c r="B25" s="79" t="s">
        <v>703</v>
      </c>
      <c r="C25" s="54">
        <f>IF(B25="Vlastite Internet stranice",1,IF(B25="ZSE",2,IF(B25="SRPI",3,IF(B25="Vlastite Internet stranice i ZSE",4,IF(B25="Vlastite Internet stranice, ZSE i SRPI",5,IF(B25="Vlastite Internet stranice i SRPI",6,IF(B25="ZSE i SRPI",7,IF(B25="Nije javno objavljeno",8,IF(B25="Ostalo",9,10)))))))))</f>
        <v>5</v>
      </c>
      <c r="D25" s="12" t="s">
        <v>480</v>
      </c>
    </row>
    <row r="26" spans="1:4" ht="53.25" customHeight="1" x14ac:dyDescent="0.25">
      <c r="A26" s="39" t="s">
        <v>270</v>
      </c>
      <c r="B26" s="79" t="s">
        <v>676</v>
      </c>
      <c r="C26" s="54">
        <f>IF(B26="DA",1,IF(B26="NE",2,0))</f>
        <v>1</v>
      </c>
      <c r="D26" s="12" t="s">
        <v>587</v>
      </c>
    </row>
    <row r="27" spans="1:4" ht="51" customHeight="1" x14ac:dyDescent="0.25">
      <c r="A27" s="41" t="s">
        <v>271</v>
      </c>
      <c r="B27" s="77">
        <v>148853.56</v>
      </c>
      <c r="C27" s="54"/>
      <c r="D27" s="12" t="s">
        <v>540</v>
      </c>
    </row>
    <row r="28" spans="1:4" ht="52.5" customHeight="1" x14ac:dyDescent="0.25">
      <c r="A28" s="39" t="s">
        <v>272</v>
      </c>
      <c r="B28" s="79" t="s">
        <v>678</v>
      </c>
      <c r="C28" s="54">
        <f>IF(B28="DA",1,IF(B28="NE",2,0))</f>
        <v>2</v>
      </c>
      <c r="D28" s="12" t="s">
        <v>588</v>
      </c>
    </row>
    <row r="29" spans="1:4" ht="50.25" customHeight="1" x14ac:dyDescent="0.25">
      <c r="A29" s="41" t="s">
        <v>273</v>
      </c>
      <c r="B29" s="77"/>
      <c r="C29" s="54"/>
      <c r="D29" s="12" t="s">
        <v>540</v>
      </c>
    </row>
    <row r="30" spans="1:4" s="25" customFormat="1" ht="42.75" customHeight="1" x14ac:dyDescent="0.25">
      <c r="A30" s="40" t="s">
        <v>274</v>
      </c>
      <c r="B30" s="76" t="s">
        <v>676</v>
      </c>
      <c r="C30" s="54">
        <f>IF(B30="DA",1,IF(B30="NE",2,0))</f>
        <v>1</v>
      </c>
      <c r="D30" s="12" t="s">
        <v>549</v>
      </c>
    </row>
    <row r="31" spans="1:4" ht="72" x14ac:dyDescent="0.25">
      <c r="A31" s="39" t="s">
        <v>275</v>
      </c>
      <c r="B31" s="79" t="s">
        <v>678</v>
      </c>
      <c r="C31" s="54">
        <f>IF(B31="DA",1,IF(B31="NE",2,0))</f>
        <v>2</v>
      </c>
      <c r="D31" s="6" t="s">
        <v>650</v>
      </c>
    </row>
    <row r="32" spans="1:4" ht="53.25" customHeight="1" x14ac:dyDescent="0.25">
      <c r="A32" s="41" t="s">
        <v>276</v>
      </c>
      <c r="B32" s="77"/>
      <c r="C32" s="54"/>
      <c r="D32" s="6" t="s">
        <v>482</v>
      </c>
    </row>
    <row r="33" spans="1:4" ht="52.5" customHeight="1" x14ac:dyDescent="0.25">
      <c r="A33" s="41" t="s">
        <v>277</v>
      </c>
      <c r="B33" s="77"/>
      <c r="C33" s="54"/>
      <c r="D33" s="6" t="s">
        <v>482</v>
      </c>
    </row>
    <row r="34" spans="1:4" ht="48" x14ac:dyDescent="0.25">
      <c r="A34" s="40" t="s">
        <v>286</v>
      </c>
      <c r="B34" s="79" t="s">
        <v>678</v>
      </c>
      <c r="C34" s="54">
        <f>IF(B34="DA",1,IF(B34="NE",2,0))</f>
        <v>2</v>
      </c>
      <c r="D34" s="12" t="s">
        <v>651</v>
      </c>
    </row>
    <row r="35" spans="1:4" ht="48" x14ac:dyDescent="0.25">
      <c r="A35" s="42" t="s">
        <v>288</v>
      </c>
      <c r="B35" s="77"/>
      <c r="C35" s="54"/>
      <c r="D35" s="12" t="s">
        <v>540</v>
      </c>
    </row>
    <row r="36" spans="1:4" ht="72" x14ac:dyDescent="0.25">
      <c r="A36" s="40" t="s">
        <v>287</v>
      </c>
      <c r="B36" s="79" t="s">
        <v>678</v>
      </c>
      <c r="C36" s="54">
        <f>IF(B36="DA",1,IF(B36="NE",2,0))</f>
        <v>2</v>
      </c>
      <c r="D36" s="12" t="s">
        <v>668</v>
      </c>
    </row>
    <row r="37" spans="1:4" ht="48" x14ac:dyDescent="0.25">
      <c r="A37" s="69" t="s">
        <v>460</v>
      </c>
      <c r="B37" s="78"/>
      <c r="C37" s="54"/>
      <c r="D37" s="9" t="s">
        <v>590</v>
      </c>
    </row>
    <row r="38" spans="1:4" ht="60" x14ac:dyDescent="0.25">
      <c r="A38" s="42" t="s">
        <v>377</v>
      </c>
      <c r="B38" s="77"/>
      <c r="C38" s="54"/>
      <c r="D38" s="12" t="s">
        <v>583</v>
      </c>
    </row>
    <row r="39" spans="1:4" ht="54" customHeight="1" x14ac:dyDescent="0.25">
      <c r="A39" s="40" t="s">
        <v>278</v>
      </c>
      <c r="B39" s="79" t="s">
        <v>678</v>
      </c>
      <c r="C39" s="54">
        <f>IF(B39="DA",1,IF(B39="NE",2,0))</f>
        <v>2</v>
      </c>
      <c r="D39" s="12" t="s">
        <v>652</v>
      </c>
    </row>
    <row r="40" spans="1:4" ht="51" customHeight="1" x14ac:dyDescent="0.25">
      <c r="A40" s="41" t="s">
        <v>279</v>
      </c>
      <c r="B40" s="77"/>
      <c r="C40" s="54"/>
      <c r="D40" s="12" t="s">
        <v>560</v>
      </c>
    </row>
    <row r="41" spans="1:4" ht="54" customHeight="1" x14ac:dyDescent="0.25">
      <c r="A41" s="40" t="s">
        <v>280</v>
      </c>
      <c r="B41" s="79" t="s">
        <v>678</v>
      </c>
      <c r="C41" s="54">
        <f>IF(B41="DA",1,IF(B41="NE",2,0))</f>
        <v>2</v>
      </c>
      <c r="D41" s="12" t="s">
        <v>592</v>
      </c>
    </row>
    <row r="42" spans="1:4" ht="48.75" customHeight="1" x14ac:dyDescent="0.25">
      <c r="A42" s="41" t="s">
        <v>281</v>
      </c>
      <c r="B42" s="77"/>
      <c r="C42" s="54"/>
      <c r="D42" s="12" t="s">
        <v>540</v>
      </c>
    </row>
    <row r="43" spans="1:4" ht="48" x14ac:dyDescent="0.25">
      <c r="A43" s="40" t="s">
        <v>282</v>
      </c>
      <c r="B43" s="79" t="s">
        <v>678</v>
      </c>
      <c r="C43" s="54">
        <f>IF(B43="DA",1,IF(B43="NE",2,0))</f>
        <v>2</v>
      </c>
      <c r="D43" s="12" t="s">
        <v>591</v>
      </c>
    </row>
    <row r="44" spans="1:4" ht="72" x14ac:dyDescent="0.25">
      <c r="A44" s="41" t="s">
        <v>283</v>
      </c>
      <c r="B44" s="77"/>
      <c r="C44" s="54"/>
      <c r="D44" s="12" t="s">
        <v>589</v>
      </c>
    </row>
  </sheetData>
  <sheetProtection algorithmName="SHA-512" hashValue="0U3jH8KdFjve7MAS3J5D/diepH+lc/tu+od2GYr0Emg0MsbymoPw+d+WyRTqyTUlSaU/x7IE/S2Ic9EmXpaRMw==" saltValue="C6k5VjyLn/wgyuKs8J+qiw==" spinCount="100000" sheet="1" objects="1" scenarios="1"/>
  <conditionalFormatting sqref="A3:D3">
    <cfRule type="expression" dxfId="76" priority="19">
      <formula>$B$2="NE"</formula>
    </cfRule>
  </conditionalFormatting>
  <conditionalFormatting sqref="A5:D5">
    <cfRule type="expression" dxfId="75" priority="18">
      <formula>$B$4="NE"</formula>
    </cfRule>
  </conditionalFormatting>
  <conditionalFormatting sqref="A7:D8">
    <cfRule type="expression" dxfId="74" priority="17">
      <formula>$B$6="NE"</formula>
    </cfRule>
  </conditionalFormatting>
  <conditionalFormatting sqref="A10:D10">
    <cfRule type="expression" dxfId="73" priority="16">
      <formula>$B$9="NE"</formula>
    </cfRule>
  </conditionalFormatting>
  <conditionalFormatting sqref="A12:D13">
    <cfRule type="expression" dxfId="72" priority="15">
      <formula>$B$11="NE"</formula>
    </cfRule>
  </conditionalFormatting>
  <conditionalFormatting sqref="A15:D15">
    <cfRule type="expression" dxfId="71" priority="14">
      <formula>$B$14="NE"</formula>
    </cfRule>
  </conditionalFormatting>
  <conditionalFormatting sqref="A17:D17">
    <cfRule type="expression" dxfId="70" priority="13">
      <formula>$B$16="NE"</formula>
    </cfRule>
  </conditionalFormatting>
  <conditionalFormatting sqref="A19:D19">
    <cfRule type="expression" dxfId="69" priority="12">
      <formula>$B$18="NE"</formula>
    </cfRule>
  </conditionalFormatting>
  <conditionalFormatting sqref="A25:D25">
    <cfRule type="expression" dxfId="68" priority="11">
      <formula>$B$24="NE"</formula>
    </cfRule>
  </conditionalFormatting>
  <conditionalFormatting sqref="A27:D27">
    <cfRule type="expression" dxfId="67" priority="10">
      <formula>$B$26="NE"</formula>
    </cfRule>
  </conditionalFormatting>
  <conditionalFormatting sqref="A29:D29">
    <cfRule type="expression" dxfId="66" priority="9">
      <formula>$B$28="NE"</formula>
    </cfRule>
  </conditionalFormatting>
  <conditionalFormatting sqref="A32:D33">
    <cfRule type="expression" dxfId="65" priority="8">
      <formula>$B$31="NE"</formula>
    </cfRule>
  </conditionalFormatting>
  <conditionalFormatting sqref="A35:D35">
    <cfRule type="expression" dxfId="64" priority="7">
      <formula>$B$34="NE"</formula>
    </cfRule>
  </conditionalFormatting>
  <conditionalFormatting sqref="A37:D38">
    <cfRule type="expression" dxfId="63" priority="6">
      <formula>$B$36="NE"</formula>
    </cfRule>
  </conditionalFormatting>
  <conditionalFormatting sqref="A42:D42">
    <cfRule type="expression" dxfId="62" priority="4">
      <formula>$B$41="NE"</formula>
    </cfRule>
  </conditionalFormatting>
  <conditionalFormatting sqref="A44:D44">
    <cfRule type="expression" dxfId="61" priority="3">
      <formula>$B$43="NE"</formula>
    </cfRule>
  </conditionalFormatting>
  <conditionalFormatting sqref="A22:D22">
    <cfRule type="expression" dxfId="60" priority="2">
      <formula>$B$21="NE"</formula>
    </cfRule>
  </conditionalFormatting>
  <conditionalFormatting sqref="A40:D40">
    <cfRule type="expression" dxfId="59" priority="1">
      <formula>$B$39="NE"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5D554-B215-4B93-A7A3-B749982BA165}">
  <ds:schemaRef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Karmen Vlastelica</cp:lastModifiedBy>
  <cp:lastPrinted>2022-05-04T06:28:48Z</cp:lastPrinted>
  <dcterms:created xsi:type="dcterms:W3CDTF">2020-03-25T08:54:56Z</dcterms:created>
  <dcterms:modified xsi:type="dcterms:W3CDTF">2022-05-04T07:39:25Z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